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นผ ไอซ์\เงินรายได้ 66\13 จัดทำโครงการ\7. คงคลั้ง ครั้งที่่ 1 สระ\"/>
    </mc:Choice>
  </mc:AlternateContent>
  <xr:revisionPtr revIDLastSave="0" documentId="13_ncr:1_{FF281E6D-6D99-4946-BEE6-B5EBF35DD442}" xr6:coauthVersionLast="47" xr6:coauthVersionMax="47" xr10:uidLastSave="{00000000-0000-0000-0000-000000000000}"/>
  <bookViews>
    <workbookView xWindow="-120" yWindow="-120" windowWidth="20730" windowHeight="11160" xr2:uid="{B15E78D0-D5EC-4713-B055-98EDAA67E651}"/>
  </bookViews>
  <sheets>
    <sheet name="งบเพิ่ม 66" sheetId="8" r:id="rId1"/>
    <sheet name="งบเพิ่ม 65 แผน (ใช้) (3)" sheetId="7" state="hidden" r:id="rId2"/>
    <sheet name="งบเพิ่ม 65 แผน (ใช้) (2)" sheetId="6" state="hidden" r:id="rId3"/>
    <sheet name="งบเพิ่ม 65 แผน (ใช้)" sheetId="5" state="hidden" r:id="rId4"/>
    <sheet name="งบเพิ่ม 65 แผน (2)" sheetId="3" state="hidden" r:id="rId5"/>
    <sheet name="งบเพิ่ม 65 แผน" sheetId="2" state="hidden" r:id="rId6"/>
  </sheets>
  <externalReferences>
    <externalReference r:id="rId7"/>
  </externalReferences>
  <definedNames>
    <definedName name="_xlnm._FilterDatabase" localSheetId="5" hidden="1">'งบเพิ่ม 65 แผน'!$A$5:$S$62</definedName>
    <definedName name="_xlnm._FilterDatabase" localSheetId="4" hidden="1">'งบเพิ่ม 65 แผน (2)'!$A$5:$S$60</definedName>
    <definedName name="_xlnm._FilterDatabase" localSheetId="3" hidden="1">'งบเพิ่ม 65 แผน (ใช้)'!$A$5:$S$13</definedName>
    <definedName name="_xlnm._FilterDatabase" localSheetId="2" hidden="1">'งบเพิ่ม 65 แผน (ใช้) (2)'!$A$6:$S$14</definedName>
    <definedName name="_xlnm._FilterDatabase" localSheetId="1" hidden="1">'งบเพิ่ม 65 แผน (ใช้) (3)'!$A$6:$S$14</definedName>
    <definedName name="_xlnm._FilterDatabase" localSheetId="0" hidden="1">'งบเพิ่ม 66'!$A$6:$S$12</definedName>
    <definedName name="BUid_a" localSheetId="5">#REF!</definedName>
    <definedName name="BUid_a" localSheetId="4">#REF!</definedName>
    <definedName name="BUid_a" localSheetId="3">#REF!</definedName>
    <definedName name="BUid_a" localSheetId="2">#REF!</definedName>
    <definedName name="BUid_a" localSheetId="1">#REF!</definedName>
    <definedName name="BUid_a" localSheetId="0">#REF!</definedName>
    <definedName name="BUid_a">#REF!</definedName>
    <definedName name="bumpen" localSheetId="5">[1]ศูนย์สัตวศาสตร์ฯ!#REF!</definedName>
    <definedName name="bumpen" localSheetId="4">[1]ศูนย์สัตวศาสตร์ฯ!#REF!</definedName>
    <definedName name="bumpen" localSheetId="3">[1]ศูนย์สัตวศาสตร์ฯ!#REF!</definedName>
    <definedName name="bumpen" localSheetId="2">[1]ศูนย์สัตวศาสตร์ฯ!#REF!</definedName>
    <definedName name="bumpen" localSheetId="1">[1]ศูนย์สัตวศาสตร์ฯ!#REF!</definedName>
    <definedName name="bumpen" localSheetId="0">[1]ศูนย์สัตวศาสตร์ฯ!#REF!</definedName>
    <definedName name="bumpen">[1]ศูนย์สัตวศาสตร์ฯ!#REF!</definedName>
    <definedName name="_xlnm.Print_Area" localSheetId="5">'งบเพิ่ม 65 แผน'!$A$1:$T$62</definedName>
    <definedName name="_xlnm.Print_Area" localSheetId="4">'งบเพิ่ม 65 แผน (2)'!$A$1:$T$60</definedName>
    <definedName name="_xlnm.Print_Area" localSheetId="3">'งบเพิ่ม 65 แผน (ใช้)'!$A$1:$O$17</definedName>
    <definedName name="_xlnm.Print_Area" localSheetId="2">'งบเพิ่ม 65 แผน (ใช้) (2)'!$A$1:$Z$18</definedName>
    <definedName name="_xlnm.Print_Area" localSheetId="1">'งบเพิ่ม 65 แผน (ใช้) (3)'!$A$1:$Z$18</definedName>
    <definedName name="_xlnm.Print_Area" localSheetId="0">'งบเพิ่ม 66'!$A$1:$Z$12</definedName>
    <definedName name="_xlnm.Print_Area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5">'งบเพิ่ม 65 แผน'!$5:$6</definedName>
    <definedName name="_xlnm.Print_Titles" localSheetId="4">'งบเพิ่ม 65 แผน (2)'!$5:$6</definedName>
    <definedName name="_xlnm.Print_Titles" localSheetId="3">'งบเพิ่ม 65 แผน (ใช้)'!$5:$6</definedName>
    <definedName name="_xlnm.Print_Titles" localSheetId="2">'งบเพิ่ม 65 แผน (ใช้) (2)'!$6:$7</definedName>
    <definedName name="_xlnm.Print_Titles" localSheetId="1">'งบเพิ่ม 65 แผน (ใช้) (3)'!$6:$7</definedName>
    <definedName name="_xlnm.Print_Titles" localSheetId="0">'งบเพิ่ม 66'!$6:$7</definedName>
    <definedName name="กก" localSheetId="5">#REF!</definedName>
    <definedName name="กก" localSheetId="4">#REF!</definedName>
    <definedName name="กก" localSheetId="3">#REF!</definedName>
    <definedName name="กก" localSheetId="2">#REF!</definedName>
    <definedName name="กก" localSheetId="1">#REF!</definedName>
    <definedName name="กก" localSheetId="0">#REF!</definedName>
    <definedName name="กก">#REF!</definedName>
    <definedName name="จัดสรร" localSheetId="5">#REF!</definedName>
    <definedName name="จัดสรร" localSheetId="4">#REF!</definedName>
    <definedName name="จัดสรร" localSheetId="3">#REF!</definedName>
    <definedName name="จัดสรร" localSheetId="2">#REF!</definedName>
    <definedName name="จัดสรร" localSheetId="1">#REF!</definedName>
    <definedName name="จัดสรร" localSheetId="0">#REF!</definedName>
    <definedName name="จัดสรร">#REF!</definedName>
    <definedName name="น" localSheetId="5">#REF!</definedName>
    <definedName name="น" localSheetId="4">#REF!</definedName>
    <definedName name="น" localSheetId="3">#REF!</definedName>
    <definedName name="น" localSheetId="2">#REF!</definedName>
    <definedName name="น" localSheetId="1">#REF!</definedName>
    <definedName name="น" localSheetId="0">#REF!</definedName>
    <definedName name="น">#REF!</definedName>
    <definedName name="ประ" localSheetId="5">#REF!</definedName>
    <definedName name="ประ" localSheetId="4">#REF!</definedName>
    <definedName name="ประ" localSheetId="3">#REF!</definedName>
    <definedName name="ประ" localSheetId="2">#REF!</definedName>
    <definedName name="ประ" localSheetId="1">#REF!</definedName>
    <definedName name="ประ" localSheetId="0">#REF!</definedName>
    <definedName name="ประ">#REF!</definedName>
    <definedName name="แผน12" localSheetId="5">#REF!</definedName>
    <definedName name="แผน12" localSheetId="4">#REF!</definedName>
    <definedName name="แผน12" localSheetId="3">#REF!</definedName>
    <definedName name="แผน12" localSheetId="2">#REF!</definedName>
    <definedName name="แผน12" localSheetId="1">#REF!</definedName>
    <definedName name="แผน12" localSheetId="0">#REF!</definedName>
    <definedName name="แผน12">#REF!</definedName>
    <definedName name="แผน23" localSheetId="5">#REF!</definedName>
    <definedName name="แผน23" localSheetId="4">#REF!</definedName>
    <definedName name="แผน23" localSheetId="3">#REF!</definedName>
    <definedName name="แผน23" localSheetId="2">#REF!</definedName>
    <definedName name="แผน23" localSheetId="1">#REF!</definedName>
    <definedName name="แผน23" localSheetId="0">#REF!</definedName>
    <definedName name="แผน23">#REF!</definedName>
    <definedName name="แผนงานจัดการศึกษาระดับอุดมศึกษา" localSheetId="5">[1]ศูนย์สัตวศาสตร์ฯ!#REF!</definedName>
    <definedName name="แผนงานจัดการศึกษาระดับอุดมศึกษา" localSheetId="4">[1]ศูนย์สัตวศาสตร์ฯ!#REF!</definedName>
    <definedName name="แผนงานจัดการศึกษาระดับอุดมศึกษา" localSheetId="3">[1]ศูนย์สัตวศาสตร์ฯ!#REF!</definedName>
    <definedName name="แผนงานจัดการศึกษาระดับอุดมศึกษา" localSheetId="2">[1]ศูนย์สัตวศาสตร์ฯ!#REF!</definedName>
    <definedName name="แผนงานจัดการศึกษาระดับอุดมศึกษา" localSheetId="1">[1]ศูนย์สัตวศาสตร์ฯ!#REF!</definedName>
    <definedName name="แผนงานจัดการศึกษาระดับอุดมศึกษา" localSheetId="0">[1]ศูนย์สัตวศาสตร์ฯ!#REF!</definedName>
    <definedName name="แผนงานจัดการศึกษาระดับอุดมศึกษา">[1]ศูนย์สัตวศาสตร์ฯ!#REF!</definedName>
    <definedName name="ฟฟ" localSheetId="5">#REF!</definedName>
    <definedName name="ฟฟ" localSheetId="4">#REF!</definedName>
    <definedName name="ฟฟ" localSheetId="3">#REF!</definedName>
    <definedName name="ฟฟ" localSheetId="2">#REF!</definedName>
    <definedName name="ฟฟ" localSheetId="1">#REF!</definedName>
    <definedName name="ฟฟ" localSheetId="0">#REF!</definedName>
    <definedName name="ฟฟ">#REF!</definedName>
    <definedName name="ม.ของรัฐ1" localSheetId="5">#REF!</definedName>
    <definedName name="ม.ของรัฐ1" localSheetId="4">#REF!</definedName>
    <definedName name="ม.ของรัฐ1" localSheetId="3">#REF!</definedName>
    <definedName name="ม.ของรัฐ1" localSheetId="2">#REF!</definedName>
    <definedName name="ม.ของรัฐ1" localSheetId="1">#REF!</definedName>
    <definedName name="ม.ของรัฐ1" localSheetId="0">#REF!</definedName>
    <definedName name="ม.ของรัฐ1">#REF!</definedName>
    <definedName name="ม.ในกำกับ" localSheetId="5">#REF!</definedName>
    <definedName name="ม.ในกำกับ" localSheetId="4">#REF!</definedName>
    <definedName name="ม.ในกำกับ" localSheetId="3">#REF!</definedName>
    <definedName name="ม.ในกำกับ" localSheetId="2">#REF!</definedName>
    <definedName name="ม.ในกำกับ" localSheetId="1">#REF!</definedName>
    <definedName name="ม.ในกำกับ" localSheetId="0">#REF!</definedName>
    <definedName name="ม.ในกำกับ">#REF!</definedName>
    <definedName name="ม.ในกำกับของรัฐ" localSheetId="5">#REF!</definedName>
    <definedName name="ม.ในกำกับของรัฐ" localSheetId="4">#REF!</definedName>
    <definedName name="ม.ในกำกับของรัฐ" localSheetId="3">#REF!</definedName>
    <definedName name="ม.ในกำกับของรัฐ" localSheetId="2">#REF!</definedName>
    <definedName name="ม.ในกำกับของรัฐ" localSheetId="1">#REF!</definedName>
    <definedName name="ม.ในกำกับของรัฐ" localSheetId="0">#REF!</definedName>
    <definedName name="ม.ในกำกับของรัฐ">#REF!</definedName>
    <definedName name="ย" localSheetId="5">#REF!</definedName>
    <definedName name="ย" localSheetId="4">#REF!</definedName>
    <definedName name="ย" localSheetId="3">#REF!</definedName>
    <definedName name="ย" localSheetId="2">#REF!</definedName>
    <definedName name="ย" localSheetId="1">#REF!</definedName>
    <definedName name="ย" localSheetId="0">#REF!</definedName>
    <definedName name="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8" l="1"/>
  <c r="H11" i="8"/>
  <c r="H10" i="8" s="1"/>
  <c r="I11" i="8"/>
  <c r="I10" i="8" s="1"/>
  <c r="J11" i="8"/>
  <c r="J10" i="8" s="1"/>
  <c r="K11" i="8"/>
  <c r="L11" i="8"/>
  <c r="L10" i="8" s="1"/>
  <c r="M11" i="8"/>
  <c r="M10" i="8" s="1"/>
  <c r="N11" i="8"/>
  <c r="N10" i="8" s="1"/>
  <c r="G11" i="8"/>
  <c r="G10" i="8" s="1"/>
  <c r="Z11" i="8" l="1"/>
  <c r="Z10" i="8" s="1"/>
  <c r="W11" i="8"/>
  <c r="W10" i="8" s="1"/>
  <c r="R10" i="8"/>
  <c r="O12" i="8"/>
  <c r="O11" i="8" s="1"/>
  <c r="O10" i="8" s="1"/>
  <c r="Y11" i="8"/>
  <c r="X11" i="8"/>
  <c r="X10" i="8" s="1"/>
  <c r="V11" i="8"/>
  <c r="V10" i="8" s="1"/>
  <c r="U11" i="8"/>
  <c r="U10" i="8" s="1"/>
  <c r="Y10" i="8"/>
  <c r="Q10" i="8"/>
  <c r="S12" i="8" l="1"/>
  <c r="S10" i="8" s="1"/>
  <c r="V18" i="7"/>
  <c r="O18" i="7"/>
  <c r="R18" i="7" s="1"/>
  <c r="Z17" i="7"/>
  <c r="Y17" i="7"/>
  <c r="X17" i="7"/>
  <c r="W17" i="7"/>
  <c r="V17" i="7"/>
  <c r="V10" i="7" s="1"/>
  <c r="U17" i="7"/>
  <c r="N17" i="7"/>
  <c r="M17" i="7"/>
  <c r="L17" i="7"/>
  <c r="K17" i="7"/>
  <c r="J17" i="7"/>
  <c r="I17" i="7"/>
  <c r="H17" i="7"/>
  <c r="G17" i="7"/>
  <c r="O16" i="7"/>
  <c r="R16" i="7" s="1"/>
  <c r="O15" i="7"/>
  <c r="R15" i="7" s="1"/>
  <c r="Z14" i="7"/>
  <c r="O14" i="7"/>
  <c r="R14" i="7" s="1"/>
  <c r="Z13" i="7"/>
  <c r="W13" i="7"/>
  <c r="W11" i="7" s="1"/>
  <c r="W10" i="7" s="1"/>
  <c r="R13" i="7"/>
  <c r="O13" i="7"/>
  <c r="I12" i="7"/>
  <c r="I11" i="7" s="1"/>
  <c r="Y11" i="7"/>
  <c r="Y10" i="7" s="1"/>
  <c r="X11" i="7"/>
  <c r="X10" i="7" s="1"/>
  <c r="V11" i="7"/>
  <c r="U11" i="7"/>
  <c r="N11" i="7"/>
  <c r="N10" i="7" s="1"/>
  <c r="M11" i="7"/>
  <c r="L11" i="7"/>
  <c r="K11" i="7"/>
  <c r="K10" i="7" s="1"/>
  <c r="J11" i="7"/>
  <c r="J10" i="7" s="1"/>
  <c r="H11" i="7"/>
  <c r="G11" i="7"/>
  <c r="G10" i="7" s="1"/>
  <c r="U10" i="7"/>
  <c r="Q10" i="7"/>
  <c r="L10" i="7" l="1"/>
  <c r="I10" i="7"/>
  <c r="Z11" i="7"/>
  <c r="Z10" i="7" s="1"/>
  <c r="H10" i="7"/>
  <c r="M10" i="7"/>
  <c r="R10" i="7"/>
  <c r="L9" i="8"/>
  <c r="O9" i="8"/>
  <c r="Y9" i="8"/>
  <c r="U9" i="8"/>
  <c r="G9" i="8"/>
  <c r="N9" i="8"/>
  <c r="X9" i="8"/>
  <c r="Z9" i="8"/>
  <c r="W9" i="8"/>
  <c r="V9" i="8"/>
  <c r="J9" i="8"/>
  <c r="I9" i="8"/>
  <c r="K9" i="8"/>
  <c r="M9" i="8"/>
  <c r="O17" i="7"/>
  <c r="O12" i="7"/>
  <c r="O16" i="6"/>
  <c r="O15" i="6"/>
  <c r="O14" i="6"/>
  <c r="O13" i="6"/>
  <c r="Z14" i="6"/>
  <c r="Z11" i="6" s="1"/>
  <c r="Z17" i="6"/>
  <c r="Z13" i="6"/>
  <c r="Y17" i="6"/>
  <c r="Y11" i="6"/>
  <c r="Y10" i="6" s="1"/>
  <c r="X17" i="6"/>
  <c r="X11" i="6"/>
  <c r="X10" i="6" s="1"/>
  <c r="W13" i="6"/>
  <c r="W11" i="6" s="1"/>
  <c r="V18" i="6"/>
  <c r="V17" i="6" s="1"/>
  <c r="W17" i="6"/>
  <c r="V11" i="6"/>
  <c r="U17" i="6"/>
  <c r="U11" i="6"/>
  <c r="U10" i="6" s="1"/>
  <c r="S12" i="7" l="1"/>
  <c r="S10" i="7" s="1"/>
  <c r="O11" i="7"/>
  <c r="O10" i="7" s="1"/>
  <c r="Z10" i="6"/>
  <c r="V10" i="6"/>
  <c r="W10" i="6"/>
  <c r="M9" i="7" l="1"/>
  <c r="X9" i="7"/>
  <c r="K9" i="7"/>
  <c r="O9" i="7"/>
  <c r="U9" i="7"/>
  <c r="J9" i="7"/>
  <c r="W9" i="7"/>
  <c r="L9" i="7"/>
  <c r="I9" i="7"/>
  <c r="V9" i="7"/>
  <c r="Y9" i="7"/>
  <c r="N9" i="7"/>
  <c r="Z9" i="7"/>
  <c r="G9" i="7"/>
  <c r="N17" i="6" l="1"/>
  <c r="I17" i="6"/>
  <c r="N11" i="6"/>
  <c r="N10" i="6" s="1"/>
  <c r="I11" i="6"/>
  <c r="I12" i="6"/>
  <c r="O12" i="6" s="1"/>
  <c r="O11" i="6" s="1"/>
  <c r="O18" i="6"/>
  <c r="O17" i="6" s="1"/>
  <c r="M17" i="6"/>
  <c r="L17" i="6"/>
  <c r="K17" i="6"/>
  <c r="J17" i="6"/>
  <c r="H17" i="6"/>
  <c r="G17" i="6"/>
  <c r="R16" i="6"/>
  <c r="R15" i="6"/>
  <c r="R14" i="6"/>
  <c r="R13" i="6"/>
  <c r="M11" i="6"/>
  <c r="L11" i="6"/>
  <c r="K11" i="6"/>
  <c r="K10" i="6" s="1"/>
  <c r="J11" i="6"/>
  <c r="J10" i="6" s="1"/>
  <c r="H11" i="6"/>
  <c r="G11" i="6"/>
  <c r="Q10" i="6"/>
  <c r="H10" i="6"/>
  <c r="G10" i="6"/>
  <c r="J10" i="5"/>
  <c r="K10" i="5"/>
  <c r="L10" i="5"/>
  <c r="M10" i="5"/>
  <c r="N10" i="5"/>
  <c r="O15" i="5"/>
  <c r="R15" i="5" s="1"/>
  <c r="O14" i="5"/>
  <c r="R14" i="5" s="1"/>
  <c r="L10" i="6" l="1"/>
  <c r="M10" i="6"/>
  <c r="O10" i="6"/>
  <c r="N9" i="6" s="1"/>
  <c r="R10" i="6"/>
  <c r="I10" i="6"/>
  <c r="S12" i="6"/>
  <c r="S10" i="6" s="1"/>
  <c r="R18" i="6"/>
  <c r="N16" i="5"/>
  <c r="I16" i="5"/>
  <c r="I9" i="6" l="1"/>
  <c r="M9" i="6"/>
  <c r="L9" i="6"/>
  <c r="X9" i="6"/>
  <c r="Z9" i="6"/>
  <c r="Y9" i="6"/>
  <c r="U9" i="6"/>
  <c r="W9" i="6"/>
  <c r="V9" i="6"/>
  <c r="K9" i="6"/>
  <c r="O9" i="6"/>
  <c r="J9" i="6"/>
  <c r="G9" i="6"/>
  <c r="J16" i="5"/>
  <c r="K16" i="5"/>
  <c r="L16" i="5"/>
  <c r="M16" i="5"/>
  <c r="N9" i="5"/>
  <c r="M9" i="5"/>
  <c r="H16" i="5"/>
  <c r="G16" i="5"/>
  <c r="J9" i="5" l="1"/>
  <c r="L9" i="5"/>
  <c r="K9" i="5"/>
  <c r="O17" i="5"/>
  <c r="O16" i="5" s="1"/>
  <c r="R17" i="5" l="1"/>
  <c r="O13" i="5"/>
  <c r="R13" i="5" s="1"/>
  <c r="O12" i="5"/>
  <c r="R12" i="5" s="1"/>
  <c r="I11" i="5"/>
  <c r="H10" i="5"/>
  <c r="G10" i="5"/>
  <c r="I10" i="5" l="1"/>
  <c r="I9" i="5" s="1"/>
  <c r="O11" i="5"/>
  <c r="H9" i="5"/>
  <c r="Q9" i="5"/>
  <c r="R9" i="5"/>
  <c r="O10" i="5" l="1"/>
  <c r="O9" i="5" s="1"/>
  <c r="S11" i="5"/>
  <c r="S9" i="5" s="1"/>
  <c r="I8" i="5" l="1"/>
  <c r="M8" i="5"/>
  <c r="J8" i="5"/>
  <c r="L8" i="5"/>
  <c r="N8" i="5"/>
  <c r="K8" i="5"/>
  <c r="O8" i="5"/>
  <c r="G9" i="5"/>
  <c r="G8" i="5" l="1"/>
  <c r="I44" i="3" l="1"/>
  <c r="I57" i="3"/>
  <c r="O59" i="3"/>
  <c r="R59" i="3" s="1"/>
  <c r="O58" i="3"/>
  <c r="R58" i="3" s="1"/>
  <c r="I35" i="3" l="1"/>
  <c r="L44" i="3"/>
  <c r="K44" i="3"/>
  <c r="N44" i="3"/>
  <c r="J44" i="3"/>
  <c r="M44" i="3"/>
  <c r="O56" i="3"/>
  <c r="R56" i="3" s="1"/>
  <c r="I15" i="3"/>
  <c r="I18" i="3"/>
  <c r="J22" i="3"/>
  <c r="L22" i="3"/>
  <c r="M22" i="3"/>
  <c r="N22" i="3"/>
  <c r="O33" i="3"/>
  <c r="R33" i="3" s="1"/>
  <c r="O34" i="3" l="1"/>
  <c r="R34" i="3" s="1"/>
  <c r="O60" i="3" l="1"/>
  <c r="R60" i="3" s="1"/>
  <c r="N57" i="3"/>
  <c r="M57" i="3"/>
  <c r="L57" i="3"/>
  <c r="K57" i="3"/>
  <c r="J57" i="3"/>
  <c r="H57" i="3"/>
  <c r="G57" i="3"/>
  <c r="O55" i="3"/>
  <c r="R55" i="3" s="1"/>
  <c r="O54" i="3"/>
  <c r="R54" i="3" s="1"/>
  <c r="O53" i="3"/>
  <c r="Q53" i="3" s="1"/>
  <c r="O52" i="3"/>
  <c r="Q52" i="3" s="1"/>
  <c r="O51" i="3"/>
  <c r="Q51" i="3" s="1"/>
  <c r="O50" i="3"/>
  <c r="Q50" i="3" s="1"/>
  <c r="O49" i="3"/>
  <c r="R49" i="3" s="1"/>
  <c r="O48" i="3"/>
  <c r="R48" i="3" s="1"/>
  <c r="O47" i="3"/>
  <c r="R47" i="3" s="1"/>
  <c r="O46" i="3"/>
  <c r="R46" i="3" s="1"/>
  <c r="O45" i="3"/>
  <c r="H44" i="3"/>
  <c r="G44" i="3"/>
  <c r="I43" i="3"/>
  <c r="O43" i="3" s="1"/>
  <c r="N42" i="3"/>
  <c r="M42" i="3"/>
  <c r="L42" i="3"/>
  <c r="K42" i="3"/>
  <c r="J42" i="3"/>
  <c r="H42" i="3"/>
  <c r="G42" i="3"/>
  <c r="O41" i="3"/>
  <c r="R41" i="3" s="1"/>
  <c r="O40" i="3"/>
  <c r="Q40" i="3" s="1"/>
  <c r="O39" i="3"/>
  <c r="R39" i="3" s="1"/>
  <c r="O38" i="3"/>
  <c r="Q38" i="3" s="1"/>
  <c r="O37" i="3"/>
  <c r="R37" i="3" s="1"/>
  <c r="O36" i="3"/>
  <c r="Q36" i="3" s="1"/>
  <c r="N35" i="3"/>
  <c r="M35" i="3"/>
  <c r="L35" i="3"/>
  <c r="K35" i="3"/>
  <c r="J35" i="3"/>
  <c r="H35" i="3"/>
  <c r="G35" i="3"/>
  <c r="O32" i="3"/>
  <c r="Q32" i="3" s="1"/>
  <c r="O31" i="3"/>
  <c r="R31" i="3" s="1"/>
  <c r="O30" i="3"/>
  <c r="R30" i="3" s="1"/>
  <c r="O29" i="3"/>
  <c r="Q29" i="3" s="1"/>
  <c r="O28" i="3"/>
  <c r="S28" i="3" s="1"/>
  <c r="O27" i="3"/>
  <c r="R27" i="3" s="1"/>
  <c r="O26" i="3"/>
  <c r="R26" i="3" s="1"/>
  <c r="O25" i="3"/>
  <c r="S25" i="3" s="1"/>
  <c r="K24" i="3"/>
  <c r="K22" i="3" s="1"/>
  <c r="I23" i="3"/>
  <c r="I22" i="3" s="1"/>
  <c r="H22" i="3"/>
  <c r="G22" i="3"/>
  <c r="O21" i="3"/>
  <c r="Q21" i="3" s="1"/>
  <c r="O20" i="3"/>
  <c r="Q20" i="3" s="1"/>
  <c r="O19" i="3"/>
  <c r="Q19" i="3" s="1"/>
  <c r="N18" i="3"/>
  <c r="M18" i="3"/>
  <c r="L18" i="3"/>
  <c r="K18" i="3"/>
  <c r="J18" i="3"/>
  <c r="H18" i="3"/>
  <c r="G18" i="3"/>
  <c r="O16" i="3"/>
  <c r="Q16" i="3" s="1"/>
  <c r="N15" i="3"/>
  <c r="N14" i="3" s="1"/>
  <c r="M15" i="3"/>
  <c r="M14" i="3" s="1"/>
  <c r="L15" i="3"/>
  <c r="L14" i="3" s="1"/>
  <c r="K15" i="3"/>
  <c r="K14" i="3" s="1"/>
  <c r="J15" i="3"/>
  <c r="J14" i="3" s="1"/>
  <c r="H15" i="3"/>
  <c r="H14" i="3" s="1"/>
  <c r="G15" i="3"/>
  <c r="G14" i="3" s="1"/>
  <c r="I14" i="3"/>
  <c r="O21" i="2"/>
  <c r="Q21" i="2" s="1"/>
  <c r="O44" i="3" l="1"/>
  <c r="M17" i="3"/>
  <c r="M13" i="3" s="1"/>
  <c r="M12" i="3" s="1"/>
  <c r="M11" i="3" s="1"/>
  <c r="M10" i="3" s="1"/>
  <c r="M9" i="3" s="1"/>
  <c r="O24" i="3"/>
  <c r="R24" i="3" s="1"/>
  <c r="G17" i="3"/>
  <c r="G13" i="3" s="1"/>
  <c r="G12" i="3" s="1"/>
  <c r="G11" i="3" s="1"/>
  <c r="O23" i="3"/>
  <c r="K17" i="3"/>
  <c r="K13" i="3" s="1"/>
  <c r="K12" i="3" s="1"/>
  <c r="K11" i="3" s="1"/>
  <c r="K10" i="3" s="1"/>
  <c r="K9" i="3" s="1"/>
  <c r="H17" i="3"/>
  <c r="H13" i="3" s="1"/>
  <c r="H12" i="3" s="1"/>
  <c r="H11" i="3" s="1"/>
  <c r="H10" i="3" s="1"/>
  <c r="H9" i="3" s="1"/>
  <c r="J17" i="3"/>
  <c r="J13" i="3" s="1"/>
  <c r="J12" i="3" s="1"/>
  <c r="J11" i="3" s="1"/>
  <c r="J10" i="3" s="1"/>
  <c r="J9" i="3" s="1"/>
  <c r="O57" i="3"/>
  <c r="N17" i="3"/>
  <c r="N13" i="3" s="1"/>
  <c r="N12" i="3" s="1"/>
  <c r="N11" i="3" s="1"/>
  <c r="N10" i="3" s="1"/>
  <c r="N9" i="3" s="1"/>
  <c r="O18" i="3"/>
  <c r="L17" i="3"/>
  <c r="L13" i="3" s="1"/>
  <c r="L12" i="3" s="1"/>
  <c r="L11" i="3" s="1"/>
  <c r="L10" i="3" s="1"/>
  <c r="L9" i="3" s="1"/>
  <c r="O35" i="3"/>
  <c r="S9" i="3"/>
  <c r="R43" i="3"/>
  <c r="O42" i="3"/>
  <c r="Q9" i="3"/>
  <c r="R45" i="3"/>
  <c r="O15" i="3"/>
  <c r="O14" i="3" s="1"/>
  <c r="I42" i="3"/>
  <c r="I17" i="3" s="1"/>
  <c r="I13" i="3" s="1"/>
  <c r="I12" i="3" s="1"/>
  <c r="I11" i="3" s="1"/>
  <c r="I10" i="3" s="1"/>
  <c r="I9" i="3" s="1"/>
  <c r="I19" i="2"/>
  <c r="O22" i="3" l="1"/>
  <c r="R23" i="3"/>
  <c r="O17" i="3"/>
  <c r="O13" i="3" s="1"/>
  <c r="R9" i="3"/>
  <c r="G10" i="3"/>
  <c r="I36" i="2"/>
  <c r="H36" i="2"/>
  <c r="J36" i="2"/>
  <c r="K36" i="2"/>
  <c r="L36" i="2"/>
  <c r="M36" i="2"/>
  <c r="N36" i="2"/>
  <c r="G36" i="2"/>
  <c r="O38" i="2"/>
  <c r="R38" i="2" s="1"/>
  <c r="O37" i="2"/>
  <c r="G15" i="2"/>
  <c r="G14" i="2" s="1"/>
  <c r="H58" i="2"/>
  <c r="I58" i="2"/>
  <c r="J58" i="2"/>
  <c r="K58" i="2"/>
  <c r="L58" i="2"/>
  <c r="M58" i="2"/>
  <c r="N58" i="2"/>
  <c r="G58" i="2"/>
  <c r="H45" i="2"/>
  <c r="I45" i="2"/>
  <c r="J45" i="2"/>
  <c r="K45" i="2"/>
  <c r="L45" i="2"/>
  <c r="M45" i="2"/>
  <c r="N45" i="2"/>
  <c r="G45" i="2"/>
  <c r="H43" i="2"/>
  <c r="J43" i="2"/>
  <c r="K43" i="2"/>
  <c r="L43" i="2"/>
  <c r="M43" i="2"/>
  <c r="N43" i="2"/>
  <c r="G43" i="2"/>
  <c r="H23" i="2"/>
  <c r="J23" i="2"/>
  <c r="L23" i="2"/>
  <c r="M23" i="2"/>
  <c r="N23" i="2"/>
  <c r="G23" i="2"/>
  <c r="H18" i="2"/>
  <c r="I18" i="2"/>
  <c r="J18" i="2"/>
  <c r="K18" i="2"/>
  <c r="L18" i="2"/>
  <c r="M18" i="2"/>
  <c r="N18" i="2"/>
  <c r="G18" i="2"/>
  <c r="H15" i="2"/>
  <c r="H14" i="2" s="1"/>
  <c r="I15" i="2"/>
  <c r="I14" i="2" s="1"/>
  <c r="J15" i="2"/>
  <c r="J14" i="2" s="1"/>
  <c r="K15" i="2"/>
  <c r="K14" i="2" s="1"/>
  <c r="L15" i="2"/>
  <c r="L14" i="2" s="1"/>
  <c r="M15" i="2"/>
  <c r="M14" i="2" s="1"/>
  <c r="N15" i="2"/>
  <c r="N14" i="2" s="1"/>
  <c r="O22" i="2"/>
  <c r="Q22" i="2" s="1"/>
  <c r="O20" i="2"/>
  <c r="Q20" i="2" s="1"/>
  <c r="O19" i="2"/>
  <c r="Q19" i="2" s="1"/>
  <c r="O35" i="2"/>
  <c r="R35" i="2" s="1"/>
  <c r="O34" i="2"/>
  <c r="Q34" i="2" s="1"/>
  <c r="O33" i="2"/>
  <c r="R33" i="2" s="1"/>
  <c r="O32" i="2"/>
  <c r="R32" i="2" s="1"/>
  <c r="O31" i="2"/>
  <c r="Q31" i="2" s="1"/>
  <c r="O30" i="2"/>
  <c r="S30" i="2" s="1"/>
  <c r="O29" i="2"/>
  <c r="R29" i="2" s="1"/>
  <c r="O28" i="2"/>
  <c r="R28" i="2" s="1"/>
  <c r="O27" i="2"/>
  <c r="S27" i="2" s="1"/>
  <c r="O26" i="2"/>
  <c r="R26" i="2" s="1"/>
  <c r="O42" i="2"/>
  <c r="R42" i="2" s="1"/>
  <c r="O41" i="2"/>
  <c r="Q41" i="2" s="1"/>
  <c r="O40" i="2"/>
  <c r="R40" i="2" s="1"/>
  <c r="O39" i="2"/>
  <c r="Q39" i="2" s="1"/>
  <c r="O57" i="2"/>
  <c r="R57" i="2" s="1"/>
  <c r="O56" i="2"/>
  <c r="R56" i="2" s="1"/>
  <c r="O55" i="2"/>
  <c r="O54" i="2"/>
  <c r="Q54" i="2" s="1"/>
  <c r="O53" i="2"/>
  <c r="Q53" i="2" s="1"/>
  <c r="O52" i="2"/>
  <c r="Q52" i="2" s="1"/>
  <c r="O51" i="2"/>
  <c r="Q51" i="2" s="1"/>
  <c r="O50" i="2"/>
  <c r="R50" i="2" s="1"/>
  <c r="O49" i="2"/>
  <c r="R49" i="2" s="1"/>
  <c r="O48" i="2"/>
  <c r="R48" i="2" s="1"/>
  <c r="O47" i="2"/>
  <c r="R47" i="2" s="1"/>
  <c r="O46" i="2"/>
  <c r="R46" i="2" s="1"/>
  <c r="O62" i="2"/>
  <c r="R62" i="2" s="1"/>
  <c r="O61" i="2"/>
  <c r="R61" i="2" s="1"/>
  <c r="O60" i="2"/>
  <c r="R60" i="2" s="1"/>
  <c r="O59" i="2"/>
  <c r="R59" i="2" s="1"/>
  <c r="I44" i="2"/>
  <c r="I43" i="2" s="1"/>
  <c r="K25" i="2"/>
  <c r="O25" i="2" s="1"/>
  <c r="R25" i="2" s="1"/>
  <c r="I24" i="2"/>
  <c r="I23" i="2" s="1"/>
  <c r="O16" i="2"/>
  <c r="O12" i="3" l="1"/>
  <c r="O11" i="3"/>
  <c r="G9" i="3"/>
  <c r="O10" i="3"/>
  <c r="O9" i="3" s="1"/>
  <c r="S9" i="2"/>
  <c r="O15" i="2"/>
  <c r="O14" i="2" s="1"/>
  <c r="Q16" i="2"/>
  <c r="J17" i="2"/>
  <c r="J13" i="2" s="1"/>
  <c r="O36" i="2"/>
  <c r="Q37" i="2"/>
  <c r="G17" i="2"/>
  <c r="G13" i="2" s="1"/>
  <c r="N17" i="2"/>
  <c r="N13" i="2" s="1"/>
  <c r="H17" i="2"/>
  <c r="H13" i="2" s="1"/>
  <c r="M17" i="2"/>
  <c r="M13" i="2" s="1"/>
  <c r="L17" i="2"/>
  <c r="L13" i="2" s="1"/>
  <c r="O18" i="2"/>
  <c r="K23" i="2"/>
  <c r="K17" i="2" s="1"/>
  <c r="K13" i="2" s="1"/>
  <c r="O58" i="2"/>
  <c r="O45" i="2"/>
  <c r="I17" i="2"/>
  <c r="I13" i="2" s="1"/>
  <c r="O24" i="2"/>
  <c r="M8" i="3" l="1"/>
  <c r="K8" i="3"/>
  <c r="I8" i="3"/>
  <c r="N8" i="3"/>
  <c r="G8" i="3"/>
  <c r="Q9" i="2"/>
  <c r="O23" i="2"/>
  <c r="R24" i="2"/>
  <c r="O44" i="2"/>
  <c r="O8" i="3" l="1"/>
  <c r="O43" i="2"/>
  <c r="O17" i="2" s="1"/>
  <c r="O13" i="2" s="1"/>
  <c r="R44" i="2"/>
  <c r="R9" i="2" s="1"/>
  <c r="T9" i="2" s="1"/>
  <c r="G12" i="2"/>
  <c r="G11" i="2" s="1"/>
  <c r="G10" i="2" s="1"/>
  <c r="G9" i="2" s="1"/>
  <c r="M12" i="2" l="1"/>
  <c r="M11" i="2" s="1"/>
  <c r="M10" i="2" s="1"/>
  <c r="M9" i="2" s="1"/>
  <c r="L12" i="2"/>
  <c r="L11" i="2" s="1"/>
  <c r="L10" i="2" s="1"/>
  <c r="L9" i="2" s="1"/>
  <c r="N12" i="2"/>
  <c r="N11" i="2" s="1"/>
  <c r="N10" i="2" s="1"/>
  <c r="N9" i="2" s="1"/>
  <c r="J12" i="2"/>
  <c r="J11" i="2" s="1"/>
  <c r="J10" i="2" s="1"/>
  <c r="J9" i="2" s="1"/>
  <c r="H12" i="2"/>
  <c r="H11" i="2" s="1"/>
  <c r="H10" i="2" s="1"/>
  <c r="H9" i="2" s="1"/>
  <c r="K12" i="2"/>
  <c r="K11" i="2" s="1"/>
  <c r="K10" i="2" s="1"/>
  <c r="K9" i="2" s="1"/>
  <c r="I12" i="2"/>
  <c r="I11" i="2" s="1"/>
  <c r="I10" i="2" s="1"/>
  <c r="I9" i="2" s="1"/>
  <c r="O12" i="2" l="1"/>
  <c r="O11" i="2" l="1"/>
  <c r="O10" i="2" l="1"/>
  <c r="O9" i="2" l="1"/>
  <c r="G8" i="2" l="1"/>
  <c r="N8" i="2"/>
  <c r="K8" i="2"/>
  <c r="M8" i="2"/>
  <c r="I8" i="2"/>
  <c r="O8" i="2" l="1"/>
</calcChain>
</file>

<file path=xl/sharedStrings.xml><?xml version="1.0" encoding="utf-8"?>
<sst xmlns="http://schemas.openxmlformats.org/spreadsheetml/2006/main" count="497" uniqueCount="123">
  <si>
    <t>จำแนกตาม ยุทธศาสตร์ แผนงาน ผลผลิต-โครงการ งาน หน่วยงาน และรายการ</t>
  </si>
  <si>
    <t>ยุทธศาสตร์/แผนงาน/ผลผลิต-โครงการ/งาน/หน่วยงาน/รายการ</t>
  </si>
  <si>
    <t>ประเภทงบรายจ่าย</t>
  </si>
  <si>
    <t xml:space="preserve"> 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</si>
  <si>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</si>
  <si>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</si>
  <si>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</si>
  <si>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</si>
  <si>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รวมทั้งสิ้น</t>
  </si>
  <si>
    <t>ร้อยละของประเภทงบประมาณรายจ่าย</t>
  </si>
  <si>
    <t>รวมงบประมาณทั้งสิ้น</t>
  </si>
  <si>
    <t>แผนงานพื้นฐาน</t>
  </si>
  <si>
    <t>ยุทธศาสตร์ที่ 3 ยุทธศาสตร์ด้านการพัฒนาและเสริมสร้างศักยภาพคน</t>
  </si>
  <si>
    <t>แผนงาน 3.1 : แผนงานพื้นฐานด้านการพัฒนาและเสริมสร้างศักยภาพคน</t>
  </si>
  <si>
    <t>แผนงานรอง 3.1.2 : แผนงานรองยกระดับคุณภาพการศึกษาและการเรียนรู้ตลอดชีวิต</t>
  </si>
  <si>
    <t>ผลผลิต : ผู้สำเร็จการศึกษาด้านสังคมศาสตร์</t>
  </si>
  <si>
    <t>ประจำปีงบประมาณ พ.ศ.2565</t>
  </si>
  <si>
    <t>เงินเดือนและค่าจ้างประจำ</t>
  </si>
  <si>
    <t>ค่าจ้างชั่วคราว</t>
  </si>
  <si>
    <t>ค่าตอบแทน ใช้สอย และค่าวัสดุ</t>
  </si>
  <si>
    <t>ค่าสาธารณูปโภค</t>
  </si>
  <si>
    <t>ครุภัณฑ์</t>
  </si>
  <si>
    <t>สิ่งก่อสร้าง</t>
  </si>
  <si>
    <t>สถาบันอยุธยาศึกษา</t>
  </si>
  <si>
    <t>คณะมนุษยศาสตร์และสังคมศาสตร์</t>
  </si>
  <si>
    <t>6506000018 มหาวิทยาลัยระดับสากล : ความร่วมมือกับหน่วยงานและมหาวิทยาลัยในประเทศญี่ปุ่น</t>
  </si>
  <si>
    <t xml:space="preserve"> -</t>
  </si>
  <si>
    <t>กองกลาง</t>
  </si>
  <si>
    <t>6511000003 โครงการสนับสนุนการบริหารงานสื่อสารองค์กร</t>
  </si>
  <si>
    <t>6511000005 โครงการสนับสนุนการจัดกิจกรรมเพื่อการประชาสัมพันธ์</t>
  </si>
  <si>
    <t>6511000022 การพัฒนาและสนับสนุนการจัดทำผลงานทางวิชาการ</t>
  </si>
  <si>
    <t>กองพัฒนานักศึกษา</t>
  </si>
  <si>
    <t>6514000013 โครงการพัฒนานักศึกษามหาวิทยาลัยราชภัฏพระนครศรีอยุธยา</t>
  </si>
  <si>
    <t>6517000002 โครงการพัฒนาวิชาการสถาบันอยุธยาศึกษา</t>
  </si>
  <si>
    <t>6517000003 โครงการวันอนุรักษ์มรดกไทย</t>
  </si>
  <si>
    <t>6517000005 โครงการทำนุบำรุงศิลปวัฒนธรรมและความเป็นไทย</t>
  </si>
  <si>
    <t>6517000007 โครงการรังสรรค์สืบสานศิลปวัฒนธรรมไทยจากท้องถิ่นสู่สากล</t>
  </si>
  <si>
    <t>6506000015 ปรับปรุงห้องปฏิบัติการศาลจำลองสาขาวิชานิติศาสตร์</t>
  </si>
  <si>
    <t>6506000016 อบรมประวัติศาสตร์เพื่อรากฐานสังคมไทย</t>
  </si>
  <si>
    <t>6506000017 แก้ไขปัญหาขาดแคลนอาจารย์ประจำสาขาวิชาภาษาญี่ปุ่น</t>
  </si>
  <si>
    <t>6508000032 จัดซื้อครุภัณฑ์สนับสนุนการจัดการศึกษา</t>
  </si>
  <si>
    <t>คณะวิทยาศาสตร์และเทคโนโลยี</t>
  </si>
  <si>
    <t>ผลผลิต : ผู้สำเร็จการศึกษาด้านวิทยาศาสตร์</t>
  </si>
  <si>
    <t>6511000009 โครงการค่าใช้จ่ายในการจ้างเหมาทำความสะอาดและจ้างเหมารักษาความปลอดภัย</t>
  </si>
  <si>
    <t>6511000011 โครงการสนับสนุนการปฏิบัติงานของกองกลางกรณีมหาวิทยาลัยมอบหมาย(ไปราชการ)</t>
  </si>
  <si>
    <t>6511000017 โครงการประชุมบุคลากรของมหาวิทยาลัยประจำภาคเรียน</t>
  </si>
  <si>
    <t>6511000019 โครงการกองทุนเงินทดแทนของบุคลากรมหาวิทยาลัย</t>
  </si>
  <si>
    <t>6511000020 โครงการบริหารจัดการกองกลางด้านครุภัณฑ์ (งบ บ.กศ. เพิ่มเติม)</t>
  </si>
  <si>
    <t>6511000024 กองทุนพัฒนาบุคลากร</t>
  </si>
  <si>
    <t>6511000028 ปรับปรุงประตูทางเข้าด้านหน้ามหาวิทยาลัย</t>
  </si>
  <si>
    <t>กองนโยบายและแผน</t>
  </si>
  <si>
    <t>6516000002 การประชุมวิชาการระดับชาติ “ราชภัฏกรุงเก่า” ครั้งที่ 4</t>
  </si>
  <si>
    <t>6516000003 โครงการประชุมวิชาการระดับชาติและนานาชาติราชภัฏวิจัย ครั้งที่ 7</t>
  </si>
  <si>
    <t>6516000004 การนำเสนอผลงานวิจัยในมหกรรมงานวิจัยแห่งชาติ (Thailand Research Expo)</t>
  </si>
  <si>
    <t>6516000005 บริหารจัดการการรับรองจริยธรรมการวิจัยในมนุษย์</t>
  </si>
  <si>
    <t>6516000006 พัฒนานักวิจัย</t>
  </si>
  <si>
    <t>6516000007 อบรมเชิงปฏิบัติการความรู้ด้านทรัพย์สินทางปัญญา</t>
  </si>
  <si>
    <t>6516000008 โครงการพัฒนาประสิทธิภาพระบบการบริหารจัดการสถาบันวิจัยและพัฒนา</t>
  </si>
  <si>
    <t>6516000010 โครงการทบทวนและถ่ายทอดตัวชี้วัดประกันคุณภาพของสถาบันวิจัยและพัฒนา</t>
  </si>
  <si>
    <t>6516000011 จัดประชุมคณะกรรมการบริหารกองทุนวิจัยมหาวิทยาลัยราชภัฏพระนครศรีอยุธยา</t>
  </si>
  <si>
    <t>6516000012 ประชุมคณะกรรมการบริหารกองทุนวิจัยมหาวิทยาลัยราชภัฏพระนครศรีอยุธยา</t>
  </si>
  <si>
    <t>6516000017 ค่าบำรุงเครือข่ายสมาชิกเครือข่ายบริการวิชาการสถาบันอุดมศึกษาไทยประจำปีงบประมาณ พ.ศ.2565</t>
  </si>
  <si>
    <t>6516000018 โครงการจัดทำวารสารวิจัยราชภัฏกรุงเก่า สาขามนุษยศาสตร์และสังคมศาสตร์</t>
  </si>
  <si>
    <t>สถาบันวิจัยและพัฒนา</t>
  </si>
  <si>
    <t>แผนการใช้จ่ายงบการจัดการศึกษาสำหรับบุคลากรประจำการ (งบเพิ่มเติม)</t>
  </si>
  <si>
    <t>6512000002 โครงการสนับสนุนการดำเนินงานประจำหน่วยงานโครงการจัดตั้งศูนย์ภาษาและการศึกษานานาชาติ</t>
  </si>
  <si>
    <t>6512000004 โครงการขยายความร่วมมือกับองค์กรต่างประเทศ</t>
  </si>
  <si>
    <t>6512000006 โครงการเพิ่มประสิทธิภาพการปฏิบัติราชการกองนโยบายและแผน</t>
  </si>
  <si>
    <t>6512000008 โครงการประชุมเชิงปฏิบัติการเพื่อดำเนินการขับเคลื่อนการถ่ายทอดแผนให้สอดคล้องกับยุทธศาสตร์มหาวิทยาลัย</t>
  </si>
  <si>
    <t>6512000009 โครงการพัฒนาระบบบัญชี 3มิติ (เฟรส 3)</t>
  </si>
  <si>
    <t>6512000010 ขับเคลื่อนคุณธรรมและความโปร่งใส การดำเนินงานของมหาวิทยาลัยราชภัฏพระนครศรีอยุธยา</t>
  </si>
  <si>
    <t>ใหม่</t>
  </si>
  <si>
    <t>ประจำ</t>
  </si>
  <si>
    <t>จำเป็น</t>
  </si>
  <si>
    <t>ซ้ำ</t>
  </si>
  <si>
    <t>ใหม่ ผ่านคณะพิจารณา</t>
  </si>
  <si>
    <t>ประจำ ผ่านคณะพิจารณา</t>
  </si>
  <si>
    <t xml:space="preserve">6511000029 มหาวิทยาลัยมหาวิทยาลัยสีเขียวกับการพัฒนาอย่างยั่งยืน   </t>
  </si>
  <si>
    <t>ขอในกองทุน</t>
  </si>
  <si>
    <t xml:space="preserve">6511000031 บริหารจัดการสำนักงาน (ส่วนที่เคยได้จากงบประมาณแผ่นดิน)   </t>
  </si>
  <si>
    <t xml:space="preserve">ส่วนที่เคยได้จากแผ่นดิน </t>
  </si>
  <si>
    <t>6511000030 มหาวิทยาลัยสีเขียวกับการพัฒนาอย่างยั่งยืน (เงินรายได้)</t>
  </si>
  <si>
    <t>ควรขอในปี 66</t>
  </si>
  <si>
    <t>ให้ใช้งบพัฒนาบุคลากรส่วนกลาง</t>
  </si>
  <si>
    <t>ข้อสังเกต</t>
  </si>
  <si>
    <t>ดำเนินการตาม MOU</t>
  </si>
  <si>
    <t>บำรุงป้าย เสียงตามสาย</t>
  </si>
  <si>
    <t>ควรชลอหรือขอกลางปี</t>
  </si>
  <si>
    <t>ควรปรับลด/ชลอหรือขอกลางปี</t>
  </si>
  <si>
    <t>ประจำ สามารถปรับลดได้</t>
  </si>
  <si>
    <t>จำเป็น เครื่องถ่ายเอกสาร / ขอกลางปี</t>
  </si>
  <si>
    <t>6512000006 โครงการเพิ่มประสิทธิภาพการปฏิบัติราชการกองนโยบายและแผน (ส่วนที่เคยได้จากงบแผ่นดิน)</t>
  </si>
  <si>
    <t>6517000009 โครงการวันสำคัญและเอกลักษณ์ความเป็นไทย (เพิ่มเติม)</t>
  </si>
  <si>
    <t>6516000019 สมทบกองทุนวิจัยเพื่อสนับสนุนข้อเสนอโครงการวิจัยและการเผยแพร่ผลงาน ประจำปี 2565</t>
  </si>
  <si>
    <t>โครงการ/หน่วยงาน</t>
  </si>
  <si>
    <t>กองทุนกู้ยืมบุคลากรเพื่อการศึกษา</t>
  </si>
  <si>
    <t>กองทุนสวัสดิการนักกีฬา</t>
  </si>
  <si>
    <t>ค่าใช้จ่ายในการจ้างเหมาทำความสะอาดและจ้างเหมารักษาความปลอดภัย</t>
  </si>
  <si>
    <t>ค่าใช้จ่ายในการพัฒนาและสนับสนุนการจัดทำผลงานทางวิชาการ</t>
  </si>
  <si>
    <t>สมทบกองทุนวิจัย</t>
  </si>
  <si>
    <t>สำนักงานอธิการบดี</t>
  </si>
  <si>
    <t>สมทบกองทุนพัฒนาบุคลากร</t>
  </si>
  <si>
    <t>สมทบกองทุนกู้ยืมบุคลากรเพื่อการศึกษา</t>
  </si>
  <si>
    <t>สมทบกองทุนสวัสดิการนักกีฬา</t>
  </si>
  <si>
    <t>ตั้งในปี 2564</t>
  </si>
  <si>
    <t>เสนอขอ
รับการจัดสรร</t>
  </si>
  <si>
    <t>คงเหลือ</t>
  </si>
  <si>
    <t>แผนการใช้จ่ายงบประมาณเงินบำรุงการศึกษา เพิ่มเติม (งบเพิ่มเติม)</t>
  </si>
  <si>
    <t>ขออนุมัติงบประมาณจากเงินบำรุงการศึกษาคงคลัง</t>
  </si>
  <si>
    <t>เงินในกองทุน
 2564</t>
  </si>
  <si>
    <t>ใช้จ่ายจริง 
2564</t>
  </si>
  <si>
    <t>คงเหลือ
ในกองทุน</t>
  </si>
  <si>
    <t>ขออนุมัติงบประมาณเงินบำรุงการศึกษาคงคลัง</t>
  </si>
  <si>
    <t>M02106010121</t>
  </si>
  <si>
    <t>M02106010221</t>
  </si>
  <si>
    <t>M02104010144</t>
  </si>
  <si>
    <t>M02106010344</t>
  </si>
  <si>
    <t>M02106010444</t>
  </si>
  <si>
    <t>M02106010544</t>
  </si>
  <si>
    <t>งบประมาณ</t>
  </si>
  <si>
    <t>สรุปงบประมาณรายจ่ายเงินบำรุงการศึกษา</t>
  </si>
  <si>
    <t>จำแนกตามหน่วยงาน/โครงการ</t>
  </si>
  <si>
    <t>M05101010132 โครงการปรับปรุงสระน้ำอาคาร 1 และอาคาร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</si>
</sst>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b/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43" fontId="4" fillId="0" borderId="0" xfId="1" applyFont="1" applyFill="1" applyBorder="1"/>
    <xf numFmtId="0" fontId="4" fillId="0" borderId="0" xfId="2" applyFont="1"/>
    <xf numFmtId="0" fontId="5" fillId="2" borderId="1" xfId="2" applyFont="1" applyFill="1" applyBorder="1"/>
    <xf numFmtId="49" fontId="2" fillId="2" borderId="1" xfId="3" applyNumberFormat="1" applyFont="1" applyFill="1" applyBorder="1" applyAlignment="1">
      <alignment horizontal="center" vertical="center"/>
    </xf>
    <xf numFmtId="187" fontId="2" fillId="2" borderId="1" xfId="1" applyNumberFormat="1" applyFont="1" applyFill="1" applyBorder="1" applyAlignment="1"/>
    <xf numFmtId="187" fontId="4" fillId="0" borderId="0" xfId="2" applyNumberFormat="1" applyFont="1"/>
    <xf numFmtId="0" fontId="2" fillId="3" borderId="7" xfId="2" applyFont="1" applyFill="1" applyBorder="1" applyAlignment="1">
      <alignment horizontal="center" vertical="center"/>
    </xf>
    <xf numFmtId="43" fontId="2" fillId="4" borderId="7" xfId="2" applyNumberFormat="1" applyFont="1" applyFill="1" applyBorder="1" applyAlignment="1">
      <alignment horizontal="center" vertical="center"/>
    </xf>
    <xf numFmtId="43" fontId="2" fillId="4" borderId="7" xfId="1" applyFont="1" applyFill="1" applyBorder="1" applyAlignment="1">
      <alignment horizontal="center" vertical="center"/>
    </xf>
    <xf numFmtId="187" fontId="2" fillId="5" borderId="7" xfId="2" applyNumberFormat="1" applyFont="1" applyFill="1" applyBorder="1" applyAlignment="1">
      <alignment horizontal="center" vertical="center"/>
    </xf>
    <xf numFmtId="187" fontId="2" fillId="6" borderId="7" xfId="2" applyNumberFormat="1" applyFont="1" applyFill="1" applyBorder="1" applyAlignment="1">
      <alignment horizontal="center" vertical="center"/>
    </xf>
    <xf numFmtId="43" fontId="5" fillId="0" borderId="0" xfId="1" applyFont="1" applyFill="1" applyBorder="1"/>
    <xf numFmtId="187" fontId="2" fillId="7" borderId="7" xfId="2" applyNumberFormat="1" applyFont="1" applyFill="1" applyBorder="1" applyAlignment="1">
      <alignment horizontal="center" vertical="center"/>
    </xf>
    <xf numFmtId="187" fontId="2" fillId="8" borderId="7" xfId="2" applyNumberFormat="1" applyFont="1" applyFill="1" applyBorder="1" applyAlignment="1">
      <alignment horizontal="center" vertical="center"/>
    </xf>
    <xf numFmtId="187" fontId="2" fillId="9" borderId="7" xfId="2" applyNumberFormat="1" applyFont="1" applyFill="1" applyBorder="1" applyAlignment="1">
      <alignment horizontal="center" vertical="center"/>
    </xf>
    <xf numFmtId="187" fontId="2" fillId="10" borderId="7" xfId="2" applyNumberFormat="1" applyFont="1" applyFill="1" applyBorder="1" applyAlignment="1">
      <alignment horizontal="center" vertical="center"/>
    </xf>
    <xf numFmtId="0" fontId="5" fillId="0" borderId="11" xfId="2" quotePrefix="1" applyFont="1" applyBorder="1"/>
    <xf numFmtId="187" fontId="5" fillId="0" borderId="12" xfId="3" applyNumberFormat="1" applyFont="1" applyFill="1" applyBorder="1"/>
    <xf numFmtId="0" fontId="5" fillId="0" borderId="13" xfId="2" applyFont="1" applyBorder="1"/>
    <xf numFmtId="0" fontId="5" fillId="0" borderId="14" xfId="2" applyFont="1" applyBorder="1"/>
    <xf numFmtId="187" fontId="2" fillId="0" borderId="14" xfId="3" applyNumberFormat="1" applyFont="1" applyFill="1" applyBorder="1"/>
    <xf numFmtId="187" fontId="5" fillId="0" borderId="15" xfId="3" applyNumberFormat="1" applyFont="1" applyFill="1" applyBorder="1"/>
    <xf numFmtId="0" fontId="5" fillId="0" borderId="14" xfId="2" quotePrefix="1" applyFont="1" applyBorder="1"/>
    <xf numFmtId="0" fontId="5" fillId="0" borderId="11" xfId="2" applyFont="1" applyBorder="1"/>
    <xf numFmtId="0" fontId="6" fillId="0" borderId="0" xfId="2" applyFont="1"/>
    <xf numFmtId="187" fontId="2" fillId="0" borderId="18" xfId="3" applyNumberFormat="1" applyFont="1" applyFill="1" applyBorder="1"/>
    <xf numFmtId="187" fontId="2" fillId="0" borderId="11" xfId="3" applyNumberFormat="1" applyFont="1" applyFill="1" applyBorder="1"/>
    <xf numFmtId="0" fontId="2" fillId="0" borderId="14" xfId="2" applyFont="1" applyBorder="1"/>
    <xf numFmtId="187" fontId="6" fillId="0" borderId="0" xfId="3" applyNumberFormat="1" applyFont="1"/>
    <xf numFmtId="43" fontId="4" fillId="0" borderId="0" xfId="2" applyNumberFormat="1" applyFont="1"/>
    <xf numFmtId="43" fontId="4" fillId="12" borderId="0" xfId="1" applyFont="1" applyFill="1" applyBorder="1"/>
    <xf numFmtId="43" fontId="5" fillId="12" borderId="0" xfId="1" applyFont="1" applyFill="1" applyBorder="1"/>
    <xf numFmtId="0" fontId="4" fillId="9" borderId="0" xfId="2" applyFont="1" applyFill="1"/>
    <xf numFmtId="43" fontId="4" fillId="9" borderId="0" xfId="1" applyFont="1" applyFill="1" applyBorder="1"/>
    <xf numFmtId="0" fontId="6" fillId="9" borderId="0" xfId="2" applyFont="1" applyFill="1"/>
    <xf numFmtId="187" fontId="6" fillId="9" borderId="0" xfId="2" applyNumberFormat="1" applyFont="1" applyFill="1"/>
    <xf numFmtId="187" fontId="4" fillId="9" borderId="0" xfId="2" applyNumberFormat="1" applyFont="1" applyFill="1"/>
    <xf numFmtId="0" fontId="4" fillId="11" borderId="0" xfId="2" applyFont="1" applyFill="1"/>
    <xf numFmtId="43" fontId="4" fillId="11" borderId="0" xfId="1" applyFont="1" applyFill="1" applyBorder="1"/>
    <xf numFmtId="0" fontId="6" fillId="11" borderId="0" xfId="2" applyFont="1" applyFill="1"/>
    <xf numFmtId="187" fontId="6" fillId="11" borderId="0" xfId="2" applyNumberFormat="1" applyFont="1" applyFill="1"/>
    <xf numFmtId="43" fontId="5" fillId="6" borderId="0" xfId="1" applyFont="1" applyFill="1" applyBorder="1"/>
    <xf numFmtId="0" fontId="6" fillId="6" borderId="0" xfId="2" applyFont="1" applyFill="1"/>
    <xf numFmtId="43" fontId="5" fillId="0" borderId="7" xfId="1" applyFont="1" applyFill="1" applyBorder="1"/>
    <xf numFmtId="0" fontId="4" fillId="0" borderId="7" xfId="2" applyFont="1" applyBorder="1"/>
    <xf numFmtId="0" fontId="6" fillId="0" borderId="7" xfId="2" applyFont="1" applyBorder="1"/>
    <xf numFmtId="0" fontId="6" fillId="6" borderId="7" xfId="2" applyFont="1" applyFill="1" applyBorder="1"/>
    <xf numFmtId="43" fontId="5" fillId="13" borderId="7" xfId="1" applyFont="1" applyFill="1" applyBorder="1"/>
    <xf numFmtId="0" fontId="4" fillId="6" borderId="7" xfId="2" applyFont="1" applyFill="1" applyBorder="1"/>
    <xf numFmtId="43" fontId="5" fillId="6" borderId="7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187" fontId="4" fillId="0" borderId="0" xfId="2" applyNumberFormat="1" applyFont="1" applyAlignment="1">
      <alignment horizontal="center"/>
    </xf>
    <xf numFmtId="43" fontId="4" fillId="12" borderId="7" xfId="1" applyFont="1" applyFill="1" applyBorder="1" applyAlignment="1">
      <alignment horizontal="center"/>
    </xf>
    <xf numFmtId="0" fontId="4" fillId="9" borderId="7" xfId="2" applyFont="1" applyFill="1" applyBorder="1" applyAlignment="1">
      <alignment horizontal="center"/>
    </xf>
    <xf numFmtId="0" fontId="4" fillId="11" borderId="7" xfId="2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4" fillId="11" borderId="7" xfId="1" applyFont="1" applyFill="1" applyBorder="1" applyAlignment="1">
      <alignment horizontal="center"/>
    </xf>
    <xf numFmtId="43" fontId="5" fillId="12" borderId="7" xfId="1" applyFont="1" applyFill="1" applyBorder="1" applyAlignment="1">
      <alignment horizontal="center"/>
    </xf>
    <xf numFmtId="0" fontId="6" fillId="9" borderId="7" xfId="2" applyFont="1" applyFill="1" applyBorder="1" applyAlignment="1">
      <alignment horizontal="center"/>
    </xf>
    <xf numFmtId="0" fontId="6" fillId="11" borderId="7" xfId="2" applyFont="1" applyFill="1" applyBorder="1" applyAlignment="1">
      <alignment horizontal="center"/>
    </xf>
    <xf numFmtId="187" fontId="6" fillId="9" borderId="7" xfId="2" applyNumberFormat="1" applyFont="1" applyFill="1" applyBorder="1" applyAlignment="1">
      <alignment horizontal="center"/>
    </xf>
    <xf numFmtId="187" fontId="6" fillId="11" borderId="7" xfId="2" applyNumberFormat="1" applyFont="1" applyFill="1" applyBorder="1" applyAlignment="1">
      <alignment horizontal="center"/>
    </xf>
    <xf numFmtId="187" fontId="4" fillId="9" borderId="7" xfId="2" applyNumberFormat="1" applyFont="1" applyFill="1" applyBorder="1" applyAlignment="1">
      <alignment horizontal="center"/>
    </xf>
    <xf numFmtId="43" fontId="4" fillId="6" borderId="7" xfId="1" applyFont="1" applyFill="1" applyBorder="1"/>
    <xf numFmtId="0" fontId="5" fillId="13" borderId="11" xfId="2" applyFont="1" applyFill="1" applyBorder="1"/>
    <xf numFmtId="0" fontId="5" fillId="13" borderId="11" xfId="2" quotePrefix="1" applyFont="1" applyFill="1" applyBorder="1"/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3" fontId="2" fillId="4" borderId="10" xfId="2" applyNumberFormat="1" applyFont="1" applyFill="1" applyBorder="1" applyAlignment="1">
      <alignment horizontal="center" vertical="center"/>
    </xf>
    <xf numFmtId="187" fontId="2" fillId="5" borderId="10" xfId="2" applyNumberFormat="1" applyFont="1" applyFill="1" applyBorder="1" applyAlignment="1">
      <alignment horizontal="center" vertical="center"/>
    </xf>
    <xf numFmtId="187" fontId="2" fillId="8" borderId="10" xfId="2" applyNumberFormat="1" applyFont="1" applyFill="1" applyBorder="1" applyAlignment="1">
      <alignment horizontal="center" vertical="center"/>
    </xf>
    <xf numFmtId="187" fontId="2" fillId="0" borderId="22" xfId="3" applyNumberFormat="1" applyFont="1" applyFill="1" applyBorder="1"/>
    <xf numFmtId="43" fontId="2" fillId="4" borderId="21" xfId="2" applyNumberFormat="1" applyFont="1" applyFill="1" applyBorder="1" applyAlignment="1">
      <alignment horizontal="center" vertical="center"/>
    </xf>
    <xf numFmtId="187" fontId="2" fillId="5" borderId="21" xfId="2" applyNumberFormat="1" applyFont="1" applyFill="1" applyBorder="1" applyAlignment="1">
      <alignment horizontal="center" vertical="center"/>
    </xf>
    <xf numFmtId="187" fontId="2" fillId="8" borderId="21" xfId="2" applyNumberFormat="1" applyFont="1" applyFill="1" applyBorder="1" applyAlignment="1">
      <alignment horizontal="center" vertical="center"/>
    </xf>
    <xf numFmtId="187" fontId="2" fillId="0" borderId="23" xfId="3" applyNumberFormat="1" applyFont="1" applyFill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9" xfId="2" applyFont="1" applyBorder="1"/>
    <xf numFmtId="0" fontId="2" fillId="0" borderId="9" xfId="2" applyFont="1" applyBorder="1"/>
    <xf numFmtId="0" fontId="5" fillId="0" borderId="26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left" vertical="center"/>
    </xf>
    <xf numFmtId="0" fontId="2" fillId="5" borderId="7" xfId="2" applyFont="1" applyFill="1" applyBorder="1" applyAlignment="1">
      <alignment horizontal="left" vertical="center"/>
    </xf>
    <xf numFmtId="0" fontId="2" fillId="8" borderId="8" xfId="2" applyFont="1" applyFill="1" applyBorder="1" applyAlignment="1">
      <alignment horizontal="left" vertical="center"/>
    </xf>
    <xf numFmtId="0" fontId="2" fillId="8" borderId="9" xfId="2" applyFont="1" applyFill="1" applyBorder="1" applyAlignment="1">
      <alignment horizontal="left" vertical="center"/>
    </xf>
    <xf numFmtId="0" fontId="2" fillId="8" borderId="10" xfId="2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 wrapText="1"/>
    </xf>
    <xf numFmtId="0" fontId="2" fillId="3" borderId="25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2" fillId="9" borderId="8" xfId="2" applyFont="1" applyFill="1" applyBorder="1" applyAlignment="1">
      <alignment horizontal="left" vertical="center"/>
    </xf>
    <xf numFmtId="0" fontId="2" fillId="9" borderId="9" xfId="2" applyFont="1" applyFill="1" applyBorder="1" applyAlignment="1">
      <alignment horizontal="left" vertical="center"/>
    </xf>
    <xf numFmtId="0" fontId="2" fillId="9" borderId="10" xfId="2" applyFont="1" applyFill="1" applyBorder="1" applyAlignment="1">
      <alignment horizontal="left" vertical="center"/>
    </xf>
    <xf numFmtId="0" fontId="2" fillId="10" borderId="7" xfId="2" applyFont="1" applyFill="1" applyBorder="1" applyAlignment="1">
      <alignment horizontal="left" vertical="center"/>
    </xf>
    <xf numFmtId="43" fontId="2" fillId="8" borderId="8" xfId="1" applyFont="1" applyFill="1" applyBorder="1" applyAlignment="1">
      <alignment horizontal="left" vertical="center"/>
    </xf>
    <xf numFmtId="43" fontId="2" fillId="8" borderId="9" xfId="1" applyFont="1" applyFill="1" applyBorder="1" applyAlignment="1">
      <alignment horizontal="left" vertical="center"/>
    </xf>
    <xf numFmtId="43" fontId="2" fillId="8" borderId="10" xfId="1" applyFont="1" applyFill="1" applyBorder="1" applyAlignment="1">
      <alignment horizontal="left" vertical="center"/>
    </xf>
    <xf numFmtId="0" fontId="2" fillId="6" borderId="8" xfId="2" applyFont="1" applyFill="1" applyBorder="1" applyAlignment="1">
      <alignment horizontal="left" vertical="center"/>
    </xf>
    <xf numFmtId="0" fontId="2" fillId="6" borderId="9" xfId="2" applyFont="1" applyFill="1" applyBorder="1" applyAlignment="1">
      <alignment horizontal="left" vertical="center"/>
    </xf>
    <xf numFmtId="0" fontId="2" fillId="6" borderId="10" xfId="2" applyFont="1" applyFill="1" applyBorder="1" applyAlignment="1">
      <alignment horizontal="left" vertical="center"/>
    </xf>
    <xf numFmtId="0" fontId="2" fillId="7" borderId="8" xfId="2" applyFont="1" applyFill="1" applyBorder="1" applyAlignment="1">
      <alignment horizontal="left" vertical="center"/>
    </xf>
    <xf numFmtId="0" fontId="2" fillId="7" borderId="9" xfId="2" applyFont="1" applyFill="1" applyBorder="1" applyAlignment="1">
      <alignment horizontal="left" vertical="center"/>
    </xf>
    <xf numFmtId="0" fontId="2" fillId="7" borderId="10" xfId="2" applyFont="1" applyFill="1" applyBorder="1" applyAlignment="1">
      <alignment horizontal="left" vertical="center"/>
    </xf>
  </cellXfs>
  <cellStyles count="4">
    <cellStyle name="Comma 11 2" xfId="3" xr:uid="{19783BBC-FEA2-46FF-BE68-24DCF5398ED3}"/>
    <cellStyle name="Normal 7 2 2 3 2 2" xfId="2" xr:uid="{30DFA1D5-C239-4643-9767-2A98F766B3E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1.9.21.52\&#3626;&#3635;&#3609;&#3633;&#3585;&#3624;&#3638;&#3585;&#3625;&#3634;2\&#3588;&#3635;&#3586;&#3629;&#3591;&#3610;&#3649;&#3612;&#3656;&#3609;&#3604;&#3636;&#3609;%2058\&#3586;&#3633;&#3657;&#3609;&#3605;&#3656;&#3635;%2058&#3614;&#3637;&#3656;&#3609;&#3634;\Documents%20and%20Settings\Administrator\My%20Documents\My%20Received%20Files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5959-14B4-45AE-A442-17D0B88D5191}">
  <sheetPr>
    <tabColor theme="9" tint="0.39997558519241921"/>
    <pageSetUpPr fitToPage="1"/>
  </sheetPr>
  <dimension ref="A1:AA12"/>
  <sheetViews>
    <sheetView tabSelected="1" view="pageBreakPreview" zoomScaleNormal="115" zoomScaleSheetLayoutView="100" zoomScalePageLayoutView="60" workbookViewId="0">
      <pane ySplit="10" topLeftCell="A11" activePane="bottomLeft" state="frozen"/>
      <selection pane="bottomLeft" activeCell="C15" sqref="C15"/>
    </sheetView>
  </sheetViews>
  <sheetFormatPr defaultColWidth="2.25" defaultRowHeight="21" x14ac:dyDescent="0.35"/>
  <cols>
    <col min="1" max="1" width="3.125" style="2" bestFit="1" customWidth="1"/>
    <col min="2" max="2" width="1.75" style="2" customWidth="1"/>
    <col min="3" max="3" width="76.125" style="2" customWidth="1"/>
    <col min="4" max="4" width="44.5" style="2" hidden="1" customWidth="1"/>
    <col min="5" max="5" width="9.25" style="29" hidden="1" customWidth="1"/>
    <col min="6" max="6" width="3.25" style="29" hidden="1" customWidth="1"/>
    <col min="7" max="7" width="11.25" style="2" customWidth="1"/>
    <col min="8" max="8" width="11.5" style="2" customWidth="1"/>
    <col min="9" max="9" width="13.75" style="2" customWidth="1"/>
    <col min="10" max="10" width="13.25" style="2" hidden="1" customWidth="1"/>
    <col min="11" max="11" width="6.75" style="2" customWidth="1"/>
    <col min="12" max="12" width="11.25" style="2" bestFit="1" customWidth="1"/>
    <col min="13" max="13" width="11.125" style="2" customWidth="1"/>
    <col min="14" max="14" width="10.625" style="2" customWidth="1"/>
    <col min="15" max="15" width="12.125" style="25" customWidth="1"/>
    <col min="16" max="16" width="20.125" style="12" hidden="1" customWidth="1"/>
    <col min="17" max="17" width="12.25" style="51" hidden="1" customWidth="1"/>
    <col min="18" max="19" width="13.25" style="52" hidden="1" customWidth="1"/>
    <col min="20" max="20" width="29" style="2" hidden="1" customWidth="1"/>
    <col min="21" max="21" width="10.625" style="25" hidden="1" customWidth="1"/>
    <col min="22" max="23" width="10.25" style="25" hidden="1" customWidth="1"/>
    <col min="24" max="24" width="11" style="25" hidden="1" customWidth="1"/>
    <col min="25" max="25" width="10.25" style="25" hidden="1" customWidth="1"/>
    <col min="26" max="26" width="10.125" style="25" hidden="1" customWidth="1"/>
    <col min="27" max="27" width="15.875" style="2" customWidth="1"/>
    <col min="28" max="79" width="2.25" style="2" customWidth="1"/>
    <col min="80" max="16384" width="2.25" style="2"/>
  </cols>
  <sheetData>
    <row r="1" spans="1:27" hidden="1" x14ac:dyDescent="0.35">
      <c r="A1" s="93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x14ac:dyDescent="0.35">
      <c r="A2" s="93" t="s">
        <v>120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x14ac:dyDescent="0.35">
      <c r="A3" s="93" t="s">
        <v>121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19.149999999999999" customHeight="1" x14ac:dyDescent="0.3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U4" s="2"/>
      <c r="V4" s="2"/>
      <c r="W4" s="2"/>
      <c r="X4" s="2"/>
      <c r="Y4" s="2"/>
      <c r="Z4" s="2"/>
    </row>
    <row r="5" spans="1:27" ht="11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U5" s="5"/>
      <c r="V5" s="5"/>
      <c r="W5" s="5"/>
      <c r="X5" s="5"/>
      <c r="Y5" s="5"/>
      <c r="Z5" s="5"/>
    </row>
    <row r="6" spans="1:27" hidden="1" x14ac:dyDescent="0.35">
      <c r="A6" s="94" t="s">
        <v>94</v>
      </c>
      <c r="B6" s="95"/>
      <c r="C6" s="95"/>
      <c r="D6" s="95"/>
      <c r="E6" s="95"/>
      <c r="F6" s="96"/>
      <c r="G6" s="94" t="s">
        <v>2</v>
      </c>
      <c r="H6" s="95"/>
      <c r="I6" s="95"/>
      <c r="J6" s="95"/>
      <c r="K6" s="95"/>
      <c r="L6" s="95"/>
      <c r="M6" s="95"/>
      <c r="N6" s="103"/>
      <c r="O6" s="96"/>
      <c r="R6" s="53"/>
      <c r="U6" s="2"/>
      <c r="V6" s="2"/>
      <c r="W6" s="2"/>
      <c r="X6" s="2"/>
      <c r="Y6" s="2"/>
      <c r="Z6" s="2"/>
    </row>
    <row r="7" spans="1:27" x14ac:dyDescent="0.35">
      <c r="A7" s="97"/>
      <c r="B7" s="98"/>
      <c r="C7" s="98"/>
      <c r="D7" s="98"/>
      <c r="E7" s="98"/>
      <c r="F7" s="99"/>
      <c r="G7" s="104" t="s">
        <v>3</v>
      </c>
      <c r="H7" s="105"/>
      <c r="I7" s="104" t="s">
        <v>4</v>
      </c>
      <c r="J7" s="105"/>
      <c r="K7" s="104" t="s">
        <v>5</v>
      </c>
      <c r="L7" s="105"/>
      <c r="M7" s="85" t="s">
        <v>6</v>
      </c>
      <c r="N7" s="85" t="s">
        <v>7</v>
      </c>
      <c r="O7" s="87" t="s">
        <v>119</v>
      </c>
      <c r="U7" s="85" t="s">
        <v>104</v>
      </c>
      <c r="V7" s="87" t="s">
        <v>110</v>
      </c>
      <c r="W7" s="108" t="s">
        <v>106</v>
      </c>
      <c r="X7" s="109" t="s">
        <v>109</v>
      </c>
      <c r="Y7" s="87" t="s">
        <v>110</v>
      </c>
      <c r="Z7" s="106" t="s">
        <v>111</v>
      </c>
    </row>
    <row r="8" spans="1:27" ht="42" x14ac:dyDescent="0.35">
      <c r="A8" s="100"/>
      <c r="B8" s="101"/>
      <c r="C8" s="101"/>
      <c r="D8" s="101"/>
      <c r="E8" s="101"/>
      <c r="F8" s="102"/>
      <c r="G8" s="84" t="s">
        <v>17</v>
      </c>
      <c r="H8" s="7" t="s">
        <v>18</v>
      </c>
      <c r="I8" s="84" t="s">
        <v>19</v>
      </c>
      <c r="J8" s="7" t="s">
        <v>20</v>
      </c>
      <c r="K8" s="7" t="s">
        <v>21</v>
      </c>
      <c r="L8" s="7" t="s">
        <v>22</v>
      </c>
      <c r="M8" s="86"/>
      <c r="N8" s="86"/>
      <c r="O8" s="86"/>
      <c r="U8" s="86"/>
      <c r="V8" s="86"/>
      <c r="W8" s="107"/>
      <c r="X8" s="102"/>
      <c r="Y8" s="86"/>
      <c r="Z8" s="107"/>
    </row>
    <row r="9" spans="1:27" hidden="1" x14ac:dyDescent="0.35">
      <c r="A9" s="88" t="s">
        <v>9</v>
      </c>
      <c r="B9" s="88"/>
      <c r="C9" s="88"/>
      <c r="D9" s="88"/>
      <c r="E9" s="88"/>
      <c r="F9" s="88"/>
      <c r="G9" s="8">
        <f>+(G10*100)/$O$10</f>
        <v>0</v>
      </c>
      <c r="H9" s="8"/>
      <c r="I9" s="8">
        <f>+(I10*100)/$O$10</f>
        <v>0</v>
      </c>
      <c r="J9" s="8">
        <f t="shared" ref="J9:O9" si="0">+(J10*100)/$O$10</f>
        <v>0</v>
      </c>
      <c r="K9" s="8">
        <f t="shared" si="0"/>
        <v>0</v>
      </c>
      <c r="L9" s="8">
        <f t="shared" si="0"/>
        <v>100</v>
      </c>
      <c r="M9" s="8">
        <f t="shared" si="0"/>
        <v>0</v>
      </c>
      <c r="N9" s="8">
        <f t="shared" si="0"/>
        <v>0</v>
      </c>
      <c r="O9" s="8">
        <f t="shared" si="0"/>
        <v>100</v>
      </c>
      <c r="P9" s="44"/>
      <c r="Q9" s="54" t="s">
        <v>71</v>
      </c>
      <c r="R9" s="55" t="s">
        <v>72</v>
      </c>
      <c r="S9" s="56" t="s">
        <v>73</v>
      </c>
      <c r="T9" s="45" t="s">
        <v>84</v>
      </c>
      <c r="U9" s="8" t="e">
        <f t="shared" ref="U9:Z9" si="1">+(U10*100)/$O$10</f>
        <v>#REF!</v>
      </c>
      <c r="V9" s="8" t="e">
        <f t="shared" si="1"/>
        <v>#REF!</v>
      </c>
      <c r="W9" s="74" t="e">
        <f t="shared" si="1"/>
        <v>#REF!</v>
      </c>
      <c r="X9" s="70" t="e">
        <f t="shared" si="1"/>
        <v>#REF!</v>
      </c>
      <c r="Y9" s="8" t="e">
        <f t="shared" si="1"/>
        <v>#REF!</v>
      </c>
      <c r="Z9" s="74" t="e">
        <f t="shared" si="1"/>
        <v>#REF!</v>
      </c>
    </row>
    <row r="10" spans="1:27" x14ac:dyDescent="0.35">
      <c r="A10" s="89" t="s">
        <v>10</v>
      </c>
      <c r="B10" s="89"/>
      <c r="C10" s="89"/>
      <c r="D10" s="89"/>
      <c r="E10" s="89"/>
      <c r="F10" s="89"/>
      <c r="G10" s="10">
        <f>+G11</f>
        <v>0</v>
      </c>
      <c r="H10" s="10">
        <f t="shared" ref="H10:O10" si="2">+H11</f>
        <v>0</v>
      </c>
      <c r="I10" s="10">
        <f t="shared" si="2"/>
        <v>0</v>
      </c>
      <c r="J10" s="10">
        <f t="shared" si="2"/>
        <v>0</v>
      </c>
      <c r="K10" s="10">
        <f t="shared" si="2"/>
        <v>0</v>
      </c>
      <c r="L10" s="10">
        <f t="shared" si="2"/>
        <v>20850000</v>
      </c>
      <c r="M10" s="10">
        <f t="shared" si="2"/>
        <v>0</v>
      </c>
      <c r="N10" s="10">
        <f t="shared" si="2"/>
        <v>0</v>
      </c>
      <c r="O10" s="10">
        <f t="shared" si="2"/>
        <v>20850000</v>
      </c>
      <c r="P10" s="44"/>
      <c r="Q10" s="54">
        <f>SUM(Q11:Q12)</f>
        <v>0</v>
      </c>
      <c r="R10" s="57">
        <f>SUM(R11:R12)</f>
        <v>0</v>
      </c>
      <c r="S10" s="58">
        <f>SUM(S11:S12)</f>
        <v>20850000</v>
      </c>
      <c r="T10" s="45"/>
      <c r="U10" s="10" t="e">
        <f>+U11+#REF!</f>
        <v>#REF!</v>
      </c>
      <c r="V10" s="10" t="e">
        <f>+V11+#REF!</f>
        <v>#REF!</v>
      </c>
      <c r="W10" s="75" t="e">
        <f>+W11+#REF!</f>
        <v>#REF!</v>
      </c>
      <c r="X10" s="71" t="e">
        <f>+X11+#REF!</f>
        <v>#REF!</v>
      </c>
      <c r="Y10" s="10" t="e">
        <f>+Y11+#REF!</f>
        <v>#REF!</v>
      </c>
      <c r="Z10" s="75" t="e">
        <f>+Z11+#REF!</f>
        <v>#REF!</v>
      </c>
    </row>
    <row r="11" spans="1:27" x14ac:dyDescent="0.35">
      <c r="A11" s="90" t="s">
        <v>100</v>
      </c>
      <c r="B11" s="91"/>
      <c r="C11" s="91"/>
      <c r="D11" s="91"/>
      <c r="E11" s="91"/>
      <c r="F11" s="92"/>
      <c r="G11" s="14">
        <f>+G12</f>
        <v>0</v>
      </c>
      <c r="H11" s="14">
        <f t="shared" ref="H11:O11" si="3">+H12</f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14">
        <f t="shared" si="3"/>
        <v>20850000</v>
      </c>
      <c r="M11" s="14">
        <f t="shared" si="3"/>
        <v>0</v>
      </c>
      <c r="N11" s="14">
        <f t="shared" si="3"/>
        <v>0</v>
      </c>
      <c r="O11" s="14">
        <f t="shared" si="3"/>
        <v>20850000</v>
      </c>
      <c r="P11" s="44"/>
      <c r="Q11" s="59"/>
      <c r="R11" s="55"/>
      <c r="S11" s="56"/>
      <c r="T11" s="45"/>
      <c r="U11" s="14">
        <f t="shared" ref="U11:Z11" si="4">SUM(U12:U12)</f>
        <v>0</v>
      </c>
      <c r="V11" s="14">
        <f t="shared" si="4"/>
        <v>0</v>
      </c>
      <c r="W11" s="76">
        <f t="shared" si="4"/>
        <v>0</v>
      </c>
      <c r="X11" s="72">
        <f t="shared" si="4"/>
        <v>0</v>
      </c>
      <c r="Y11" s="14">
        <f t="shared" si="4"/>
        <v>0</v>
      </c>
      <c r="Z11" s="76">
        <f t="shared" si="4"/>
        <v>0</v>
      </c>
    </row>
    <row r="12" spans="1:27" s="25" customFormat="1" ht="21" customHeight="1" x14ac:dyDescent="0.35">
      <c r="A12" s="82">
        <v>1</v>
      </c>
      <c r="B12" s="69"/>
      <c r="C12" s="24" t="s">
        <v>122</v>
      </c>
      <c r="D12" s="17"/>
      <c r="E12" s="27"/>
      <c r="F12" s="27"/>
      <c r="G12" s="18">
        <v>0</v>
      </c>
      <c r="H12" s="18">
        <v>0</v>
      </c>
      <c r="I12" s="18"/>
      <c r="J12" s="18"/>
      <c r="K12" s="18">
        <v>0</v>
      </c>
      <c r="L12" s="18">
        <v>20850000</v>
      </c>
      <c r="M12" s="18">
        <v>0</v>
      </c>
      <c r="N12" s="18">
        <v>0</v>
      </c>
      <c r="O12" s="26">
        <f>SUM(G12:N12)</f>
        <v>20850000</v>
      </c>
      <c r="P12" s="44" t="s">
        <v>73</v>
      </c>
      <c r="Q12" s="54"/>
      <c r="R12" s="60"/>
      <c r="S12" s="63">
        <f>+O12</f>
        <v>20850000</v>
      </c>
      <c r="T12" s="50" t="s">
        <v>73</v>
      </c>
      <c r="U12" s="26">
        <v>0</v>
      </c>
      <c r="V12" s="26">
        <v>0</v>
      </c>
      <c r="W12" s="77">
        <v>0</v>
      </c>
      <c r="X12" s="73"/>
      <c r="Y12" s="26"/>
      <c r="Z12" s="77">
        <v>0</v>
      </c>
      <c r="AA12" s="25" t="s">
        <v>113</v>
      </c>
    </row>
  </sheetData>
  <autoFilter ref="A6:S12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1">
    <mergeCell ref="A10:F10"/>
    <mergeCell ref="A11:F11"/>
    <mergeCell ref="A1:Z1"/>
    <mergeCell ref="A2:Z2"/>
    <mergeCell ref="A3:Z3"/>
    <mergeCell ref="A4:O4"/>
    <mergeCell ref="A6:F8"/>
    <mergeCell ref="G6:O6"/>
    <mergeCell ref="G7:H7"/>
    <mergeCell ref="I7:J7"/>
    <mergeCell ref="K7:L7"/>
    <mergeCell ref="M7:M8"/>
    <mergeCell ref="Y7:Y8"/>
    <mergeCell ref="Z7:Z8"/>
    <mergeCell ref="W7:W8"/>
    <mergeCell ref="X7:X8"/>
    <mergeCell ref="N7:N8"/>
    <mergeCell ref="O7:O8"/>
    <mergeCell ref="U7:U8"/>
    <mergeCell ref="V7:V8"/>
    <mergeCell ref="A9:F9"/>
  </mergeCells>
  <printOptions horizontalCentered="1"/>
  <pageMargins left="1.1811023622047245" right="1.1811023622047245" top="0.98425196850393704" bottom="0.98425196850393704" header="0.51181102362204722" footer="0.51181102362204722"/>
  <pageSetup paperSize="9" scale="65" firstPageNumber="21" fitToHeight="0" orientation="landscape" useFirstPageNumber="1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2112-D6F1-4DD2-B2DB-868A6548A350}">
  <sheetPr>
    <tabColor theme="9" tint="0.39997558519241921"/>
    <pageSetUpPr fitToPage="1"/>
  </sheetPr>
  <dimension ref="A1:AA18"/>
  <sheetViews>
    <sheetView view="pageBreakPreview" zoomScaleNormal="115" zoomScaleSheetLayoutView="100" zoomScalePageLayoutView="60" workbookViewId="0">
      <pane ySplit="10" topLeftCell="A11" activePane="bottomLeft" state="frozen"/>
      <selection pane="bottomLeft" activeCell="G11" sqref="G11"/>
    </sheetView>
  </sheetViews>
  <sheetFormatPr defaultColWidth="2.25" defaultRowHeight="21" x14ac:dyDescent="0.35"/>
  <cols>
    <col min="1" max="1" width="3.125" style="2" bestFit="1" customWidth="1"/>
    <col min="2" max="2" width="1.75" style="2" customWidth="1"/>
    <col min="3" max="3" width="7.75" style="2" customWidth="1"/>
    <col min="4" max="4" width="44.5" style="2" customWidth="1"/>
    <col min="5" max="5" width="9.25" style="29" customWidth="1"/>
    <col min="6" max="6" width="3.25" style="29" customWidth="1"/>
    <col min="7" max="7" width="20.75" style="2" bestFit="1" customWidth="1"/>
    <col min="8" max="8" width="11.5" style="2" customWidth="1"/>
    <col min="9" max="9" width="25.125" style="2" customWidth="1"/>
    <col min="10" max="10" width="13.25" style="2" customWidth="1"/>
    <col min="11" max="11" width="6.75" style="2" customWidth="1"/>
    <col min="12" max="12" width="8.625" style="2" customWidth="1"/>
    <col min="13" max="13" width="11.125" style="2" customWidth="1"/>
    <col min="14" max="14" width="10.625" style="2" customWidth="1"/>
    <col min="15" max="15" width="12.125" style="25" bestFit="1" customWidth="1"/>
    <col min="16" max="16" width="20.125" style="12" customWidth="1"/>
    <col min="17" max="17" width="12.25" style="51" customWidth="1"/>
    <col min="18" max="19" width="13.25" style="52" customWidth="1"/>
    <col min="20" max="20" width="29" style="2" customWidth="1"/>
    <col min="21" max="21" width="10.625" style="25" customWidth="1"/>
    <col min="22" max="23" width="10.25" style="25" customWidth="1"/>
    <col min="24" max="24" width="11" style="25" customWidth="1"/>
    <col min="25" max="25" width="10.25" style="25" customWidth="1"/>
    <col min="26" max="26" width="10.125" style="25" customWidth="1"/>
    <col min="27" max="27" width="15.875" style="2" customWidth="1"/>
    <col min="28" max="79" width="2.25" style="2" customWidth="1"/>
    <col min="80" max="16384" width="2.25" style="2"/>
  </cols>
  <sheetData>
    <row r="1" spans="1:27" hidden="1" x14ac:dyDescent="0.35">
      <c r="A1" s="93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x14ac:dyDescent="0.35">
      <c r="A2" s="93" t="s">
        <v>112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x14ac:dyDescent="0.35">
      <c r="A3" s="93" t="s">
        <v>16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idden="1" x14ac:dyDescent="0.3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U4" s="2"/>
      <c r="V4" s="2"/>
      <c r="W4" s="2"/>
      <c r="X4" s="2"/>
      <c r="Y4" s="2"/>
      <c r="Z4" s="2"/>
    </row>
    <row r="5" spans="1:27" ht="11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U5" s="5"/>
      <c r="V5" s="5"/>
      <c r="W5" s="5"/>
      <c r="X5" s="5"/>
      <c r="Y5" s="5"/>
      <c r="Z5" s="5"/>
    </row>
    <row r="6" spans="1:27" hidden="1" x14ac:dyDescent="0.35">
      <c r="A6" s="94" t="s">
        <v>94</v>
      </c>
      <c r="B6" s="95"/>
      <c r="C6" s="95"/>
      <c r="D6" s="95"/>
      <c r="E6" s="95"/>
      <c r="F6" s="96"/>
      <c r="G6" s="94" t="s">
        <v>2</v>
      </c>
      <c r="H6" s="95"/>
      <c r="I6" s="95"/>
      <c r="J6" s="95"/>
      <c r="K6" s="95"/>
      <c r="L6" s="95"/>
      <c r="M6" s="95"/>
      <c r="N6" s="103"/>
      <c r="O6" s="96"/>
      <c r="R6" s="53"/>
      <c r="U6" s="2"/>
      <c r="V6" s="2"/>
      <c r="W6" s="2"/>
      <c r="X6" s="2"/>
      <c r="Y6" s="2"/>
      <c r="Z6" s="2"/>
    </row>
    <row r="7" spans="1:27" x14ac:dyDescent="0.35">
      <c r="A7" s="97"/>
      <c r="B7" s="98"/>
      <c r="C7" s="98"/>
      <c r="D7" s="98"/>
      <c r="E7" s="98"/>
      <c r="F7" s="99"/>
      <c r="G7" s="104" t="s">
        <v>3</v>
      </c>
      <c r="H7" s="105"/>
      <c r="I7" s="104" t="s">
        <v>4</v>
      </c>
      <c r="J7" s="105"/>
      <c r="K7" s="104" t="s">
        <v>5</v>
      </c>
      <c r="L7" s="105"/>
      <c r="M7" s="85" t="s">
        <v>6</v>
      </c>
      <c r="N7" s="85" t="s">
        <v>7</v>
      </c>
      <c r="O7" s="87" t="s">
        <v>105</v>
      </c>
      <c r="U7" s="85" t="s">
        <v>104</v>
      </c>
      <c r="V7" s="87" t="s">
        <v>110</v>
      </c>
      <c r="W7" s="108" t="s">
        <v>106</v>
      </c>
      <c r="X7" s="109" t="s">
        <v>109</v>
      </c>
      <c r="Y7" s="87" t="s">
        <v>110</v>
      </c>
      <c r="Z7" s="106" t="s">
        <v>111</v>
      </c>
    </row>
    <row r="8" spans="1:27" x14ac:dyDescent="0.35">
      <c r="A8" s="100"/>
      <c r="B8" s="101"/>
      <c r="C8" s="101"/>
      <c r="D8" s="101"/>
      <c r="E8" s="101"/>
      <c r="F8" s="102"/>
      <c r="G8" s="7" t="s">
        <v>17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86"/>
      <c r="N8" s="86"/>
      <c r="O8" s="86"/>
      <c r="U8" s="86"/>
      <c r="V8" s="86"/>
      <c r="W8" s="107"/>
      <c r="X8" s="102"/>
      <c r="Y8" s="86"/>
      <c r="Z8" s="107"/>
    </row>
    <row r="9" spans="1:27" hidden="1" x14ac:dyDescent="0.35">
      <c r="A9" s="88" t="s">
        <v>9</v>
      </c>
      <c r="B9" s="88"/>
      <c r="C9" s="88"/>
      <c r="D9" s="88"/>
      <c r="E9" s="88"/>
      <c r="F9" s="88"/>
      <c r="G9" s="8">
        <f>+(G10*100)/$O$10</f>
        <v>0</v>
      </c>
      <c r="H9" s="8"/>
      <c r="I9" s="8">
        <f>+(I10*100)/$O$10</f>
        <v>72.886163600717481</v>
      </c>
      <c r="J9" s="8">
        <f t="shared" ref="J9:O9" si="0">+(J10*100)/$O$10</f>
        <v>0</v>
      </c>
      <c r="K9" s="8">
        <f t="shared" si="0"/>
        <v>0</v>
      </c>
      <c r="L9" s="8">
        <f t="shared" si="0"/>
        <v>0</v>
      </c>
      <c r="M9" s="8">
        <f t="shared" si="0"/>
        <v>27.113836399282526</v>
      </c>
      <c r="N9" s="8">
        <f t="shared" si="0"/>
        <v>0</v>
      </c>
      <c r="O9" s="8">
        <f t="shared" si="0"/>
        <v>100</v>
      </c>
      <c r="P9" s="44"/>
      <c r="Q9" s="54" t="s">
        <v>71</v>
      </c>
      <c r="R9" s="55" t="s">
        <v>72</v>
      </c>
      <c r="S9" s="56" t="s">
        <v>73</v>
      </c>
      <c r="T9" s="45" t="s">
        <v>84</v>
      </c>
      <c r="U9" s="8">
        <f t="shared" ref="U9:Z9" si="1">+(U10*100)/$O$10</f>
        <v>27.113836399282526</v>
      </c>
      <c r="V9" s="8">
        <f t="shared" si="1"/>
        <v>15.643982813999083</v>
      </c>
      <c r="W9" s="74">
        <f t="shared" si="1"/>
        <v>11.469853585283444</v>
      </c>
      <c r="X9" s="70">
        <f t="shared" si="1"/>
        <v>24.217267801276435</v>
      </c>
      <c r="Y9" s="8">
        <f t="shared" si="1"/>
        <v>12.663705001459975</v>
      </c>
      <c r="Z9" s="74">
        <f t="shared" si="1"/>
        <v>11.553562799816463</v>
      </c>
    </row>
    <row r="10" spans="1:27" x14ac:dyDescent="0.35">
      <c r="A10" s="89" t="s">
        <v>10</v>
      </c>
      <c r="B10" s="89"/>
      <c r="C10" s="89"/>
      <c r="D10" s="89"/>
      <c r="E10" s="89"/>
      <c r="F10" s="89"/>
      <c r="G10" s="10">
        <f>+G11+G17</f>
        <v>0</v>
      </c>
      <c r="H10" s="10">
        <f t="shared" ref="H10:O10" si="2">+H11+H17</f>
        <v>0</v>
      </c>
      <c r="I10" s="10">
        <f t="shared" si="2"/>
        <v>17473000</v>
      </c>
      <c r="J10" s="10">
        <f t="shared" si="2"/>
        <v>0</v>
      </c>
      <c r="K10" s="10">
        <f t="shared" si="2"/>
        <v>0</v>
      </c>
      <c r="L10" s="10">
        <f t="shared" si="2"/>
        <v>0</v>
      </c>
      <c r="M10" s="10">
        <f t="shared" si="2"/>
        <v>6500000</v>
      </c>
      <c r="N10" s="10">
        <f t="shared" si="2"/>
        <v>0</v>
      </c>
      <c r="O10" s="10">
        <f t="shared" si="2"/>
        <v>23973000</v>
      </c>
      <c r="P10" s="44"/>
      <c r="Q10" s="54">
        <f>SUM(Q11:Q14)</f>
        <v>0</v>
      </c>
      <c r="R10" s="57">
        <f>SUM(R11:R14)</f>
        <v>3500000</v>
      </c>
      <c r="S10" s="58">
        <f>SUM(S11:S14)</f>
        <v>15973000</v>
      </c>
      <c r="T10" s="45"/>
      <c r="U10" s="10">
        <f t="shared" ref="U10:Z10" si="3">+U11+U17</f>
        <v>6500000</v>
      </c>
      <c r="V10" s="10">
        <f t="shared" si="3"/>
        <v>3750332</v>
      </c>
      <c r="W10" s="75">
        <f t="shared" si="3"/>
        <v>2749668</v>
      </c>
      <c r="X10" s="71">
        <f t="shared" si="3"/>
        <v>5805605.6100000003</v>
      </c>
      <c r="Y10" s="10">
        <f t="shared" si="3"/>
        <v>3035870</v>
      </c>
      <c r="Z10" s="75">
        <f t="shared" si="3"/>
        <v>2769735.6100000003</v>
      </c>
    </row>
    <row r="11" spans="1:27" x14ac:dyDescent="0.35">
      <c r="A11" s="90" t="s">
        <v>100</v>
      </c>
      <c r="B11" s="91"/>
      <c r="C11" s="91"/>
      <c r="D11" s="91"/>
      <c r="E11" s="91"/>
      <c r="F11" s="92"/>
      <c r="G11" s="14">
        <f t="shared" ref="G11:H11" si="4">SUM(G12:G14)</f>
        <v>0</v>
      </c>
      <c r="H11" s="14">
        <f t="shared" si="4"/>
        <v>0</v>
      </c>
      <c r="I11" s="14">
        <f>SUM(I12:I16)</f>
        <v>17473000</v>
      </c>
      <c r="J11" s="14">
        <f t="shared" ref="J11:M11" si="5">SUM(J12:J16)</f>
        <v>0</v>
      </c>
      <c r="K11" s="14">
        <f t="shared" si="5"/>
        <v>0</v>
      </c>
      <c r="L11" s="14">
        <f t="shared" si="5"/>
        <v>0</v>
      </c>
      <c r="M11" s="14">
        <f t="shared" si="5"/>
        <v>5000000</v>
      </c>
      <c r="N11" s="14">
        <f>SUM(N12:N16)</f>
        <v>0</v>
      </c>
      <c r="O11" s="14">
        <f>SUM(O12:O16)</f>
        <v>22473000</v>
      </c>
      <c r="P11" s="44"/>
      <c r="Q11" s="59"/>
      <c r="R11" s="55"/>
      <c r="S11" s="56"/>
      <c r="T11" s="45"/>
      <c r="U11" s="14">
        <f t="shared" ref="U11:Z11" si="6">SUM(U12:U16)</f>
        <v>5000000</v>
      </c>
      <c r="V11" s="14">
        <f t="shared" si="6"/>
        <v>2814545</v>
      </c>
      <c r="W11" s="76">
        <f t="shared" si="6"/>
        <v>2185455</v>
      </c>
      <c r="X11" s="72">
        <f t="shared" si="6"/>
        <v>5805605.6100000003</v>
      </c>
      <c r="Y11" s="14">
        <f t="shared" si="6"/>
        <v>3035870</v>
      </c>
      <c r="Z11" s="76">
        <f t="shared" si="6"/>
        <v>2769735.6100000003</v>
      </c>
    </row>
    <row r="12" spans="1:27" s="25" customFormat="1" ht="21" customHeight="1" x14ac:dyDescent="0.35">
      <c r="A12" s="82">
        <v>1</v>
      </c>
      <c r="B12" s="69"/>
      <c r="C12" s="24" t="s">
        <v>97</v>
      </c>
      <c r="D12" s="17"/>
      <c r="E12" s="27"/>
      <c r="F12" s="27"/>
      <c r="G12" s="18">
        <v>0</v>
      </c>
      <c r="H12" s="18">
        <v>0</v>
      </c>
      <c r="I12" s="18">
        <f>15373000+600000</f>
        <v>15973000</v>
      </c>
      <c r="J12" s="18"/>
      <c r="K12" s="18">
        <v>0</v>
      </c>
      <c r="L12" s="18">
        <v>0</v>
      </c>
      <c r="M12" s="18">
        <v>0</v>
      </c>
      <c r="N12" s="18">
        <v>0</v>
      </c>
      <c r="O12" s="26">
        <f>SUM(G12:N12)</f>
        <v>15973000</v>
      </c>
      <c r="P12" s="44" t="s">
        <v>73</v>
      </c>
      <c r="Q12" s="54"/>
      <c r="R12" s="60"/>
      <c r="S12" s="63">
        <f>+O12</f>
        <v>15973000</v>
      </c>
      <c r="T12" s="50" t="s">
        <v>73</v>
      </c>
      <c r="U12" s="26">
        <v>0</v>
      </c>
      <c r="V12" s="26">
        <v>0</v>
      </c>
      <c r="W12" s="77">
        <v>0</v>
      </c>
      <c r="X12" s="73"/>
      <c r="Y12" s="26"/>
      <c r="Z12" s="77">
        <v>0</v>
      </c>
      <c r="AA12" s="25" t="s">
        <v>113</v>
      </c>
    </row>
    <row r="13" spans="1:27" s="25" customFormat="1" ht="21" customHeight="1" x14ac:dyDescent="0.35">
      <c r="A13" s="68">
        <v>2</v>
      </c>
      <c r="B13" s="69"/>
      <c r="C13" s="24" t="s">
        <v>98</v>
      </c>
      <c r="D13" s="17"/>
      <c r="E13" s="27"/>
      <c r="F13" s="27"/>
      <c r="G13" s="18">
        <v>0</v>
      </c>
      <c r="H13" s="18">
        <v>0</v>
      </c>
      <c r="I13" s="18">
        <v>1500000</v>
      </c>
      <c r="J13" s="18"/>
      <c r="K13" s="18">
        <v>0</v>
      </c>
      <c r="L13" s="18">
        <v>0</v>
      </c>
      <c r="M13" s="18">
        <v>0</v>
      </c>
      <c r="N13" s="18">
        <v>0</v>
      </c>
      <c r="O13" s="26">
        <f>SUM(G13:N13)</f>
        <v>1500000</v>
      </c>
      <c r="P13" s="44" t="s">
        <v>72</v>
      </c>
      <c r="Q13" s="54"/>
      <c r="R13" s="62">
        <f>+O13</f>
        <v>1500000</v>
      </c>
      <c r="S13" s="61"/>
      <c r="T13" s="50" t="s">
        <v>72</v>
      </c>
      <c r="U13" s="26">
        <v>3000000</v>
      </c>
      <c r="V13" s="26">
        <v>814545</v>
      </c>
      <c r="W13" s="77">
        <f>+U13-V13</f>
        <v>2185455</v>
      </c>
      <c r="X13" s="73"/>
      <c r="Y13" s="26"/>
      <c r="Z13" s="77">
        <f>+X13-Y13</f>
        <v>0</v>
      </c>
      <c r="AA13" s="25" t="s">
        <v>114</v>
      </c>
    </row>
    <row r="14" spans="1:27" s="25" customFormat="1" ht="21" customHeight="1" x14ac:dyDescent="0.35">
      <c r="A14" s="68">
        <v>3</v>
      </c>
      <c r="B14" s="69"/>
      <c r="C14" s="24" t="s">
        <v>101</v>
      </c>
      <c r="D14" s="17"/>
      <c r="E14" s="27"/>
      <c r="F14" s="27"/>
      <c r="G14" s="18">
        <v>0</v>
      </c>
      <c r="H14" s="18">
        <v>0</v>
      </c>
      <c r="I14" s="18"/>
      <c r="J14" s="18"/>
      <c r="K14" s="18">
        <v>0</v>
      </c>
      <c r="L14" s="18">
        <v>0</v>
      </c>
      <c r="M14" s="18">
        <v>2000000</v>
      </c>
      <c r="N14" s="18">
        <v>0</v>
      </c>
      <c r="O14" s="26">
        <f>SUM(G14:N14)</f>
        <v>2000000</v>
      </c>
      <c r="P14" s="44" t="s">
        <v>72</v>
      </c>
      <c r="Q14" s="54"/>
      <c r="R14" s="62">
        <f>+O14</f>
        <v>2000000</v>
      </c>
      <c r="S14" s="61"/>
      <c r="T14" s="50" t="s">
        <v>72</v>
      </c>
      <c r="U14" s="26">
        <v>2000000</v>
      </c>
      <c r="V14" s="26">
        <v>2000000</v>
      </c>
      <c r="W14" s="77">
        <v>0</v>
      </c>
      <c r="X14" s="73">
        <v>5805605.6100000003</v>
      </c>
      <c r="Y14" s="26">
        <v>3035870</v>
      </c>
      <c r="Z14" s="77">
        <f>+X14-Y14</f>
        <v>2769735.6100000003</v>
      </c>
      <c r="AA14" s="25" t="s">
        <v>116</v>
      </c>
    </row>
    <row r="15" spans="1:27" s="25" customFormat="1" ht="21" customHeight="1" x14ac:dyDescent="0.35">
      <c r="A15" s="68">
        <v>4</v>
      </c>
      <c r="B15" s="69"/>
      <c r="C15" s="24" t="s">
        <v>102</v>
      </c>
      <c r="D15" s="17"/>
      <c r="E15" s="27"/>
      <c r="F15" s="27"/>
      <c r="G15" s="18">
        <v>0</v>
      </c>
      <c r="H15" s="18">
        <v>0</v>
      </c>
      <c r="I15" s="18"/>
      <c r="J15" s="18"/>
      <c r="K15" s="18">
        <v>0</v>
      </c>
      <c r="L15" s="18">
        <v>0</v>
      </c>
      <c r="M15" s="18">
        <v>2000000</v>
      </c>
      <c r="N15" s="18">
        <v>0</v>
      </c>
      <c r="O15" s="26">
        <f>SUM(G15:N15)</f>
        <v>2000000</v>
      </c>
      <c r="P15" s="44" t="s">
        <v>72</v>
      </c>
      <c r="Q15" s="54"/>
      <c r="R15" s="62">
        <f t="shared" ref="R15:R16" si="7">+O15</f>
        <v>2000000</v>
      </c>
      <c r="S15" s="61"/>
      <c r="T15" s="50" t="s">
        <v>72</v>
      </c>
      <c r="U15" s="26">
        <v>0</v>
      </c>
      <c r="V15" s="26">
        <v>0</v>
      </c>
      <c r="W15" s="77">
        <v>0</v>
      </c>
      <c r="X15" s="73"/>
      <c r="Y15" s="26"/>
      <c r="Z15" s="77">
        <v>0</v>
      </c>
      <c r="AA15" s="25" t="s">
        <v>117</v>
      </c>
    </row>
    <row r="16" spans="1:27" s="25" customFormat="1" ht="21" customHeight="1" x14ac:dyDescent="0.35">
      <c r="A16" s="83">
        <v>5</v>
      </c>
      <c r="B16" s="69"/>
      <c r="C16" s="24" t="s">
        <v>103</v>
      </c>
      <c r="D16" s="17"/>
      <c r="E16" s="27"/>
      <c r="F16" s="27"/>
      <c r="G16" s="18">
        <v>0</v>
      </c>
      <c r="H16" s="18">
        <v>0</v>
      </c>
      <c r="I16" s="18"/>
      <c r="J16" s="18"/>
      <c r="K16" s="18">
        <v>0</v>
      </c>
      <c r="L16" s="18">
        <v>0</v>
      </c>
      <c r="M16" s="18">
        <v>1000000</v>
      </c>
      <c r="N16" s="18">
        <v>0</v>
      </c>
      <c r="O16" s="26">
        <f>SUM(G16:N16)</f>
        <v>1000000</v>
      </c>
      <c r="P16" s="44" t="s">
        <v>72</v>
      </c>
      <c r="Q16" s="54"/>
      <c r="R16" s="62">
        <f t="shared" si="7"/>
        <v>1000000</v>
      </c>
      <c r="S16" s="61"/>
      <c r="T16" s="50" t="s">
        <v>72</v>
      </c>
      <c r="U16" s="26">
        <v>0</v>
      </c>
      <c r="V16" s="26">
        <v>0</v>
      </c>
      <c r="W16" s="77">
        <v>0</v>
      </c>
      <c r="X16" s="73"/>
      <c r="Y16" s="26"/>
      <c r="Z16" s="77">
        <v>0</v>
      </c>
      <c r="AA16" s="25" t="s">
        <v>118</v>
      </c>
    </row>
    <row r="17" spans="1:27" x14ac:dyDescent="0.35">
      <c r="A17" s="90" t="s">
        <v>63</v>
      </c>
      <c r="B17" s="91"/>
      <c r="C17" s="91"/>
      <c r="D17" s="91"/>
      <c r="E17" s="91"/>
      <c r="F17" s="92"/>
      <c r="G17" s="14">
        <f>SUM(G18:G20)</f>
        <v>0</v>
      </c>
      <c r="H17" s="14">
        <f>SUM(H18:H20)</f>
        <v>0</v>
      </c>
      <c r="I17" s="14">
        <f>SUM(I18)</f>
        <v>0</v>
      </c>
      <c r="J17" s="14">
        <f t="shared" ref="J17:M17" si="8">SUM(J18)</f>
        <v>0</v>
      </c>
      <c r="K17" s="14">
        <f t="shared" si="8"/>
        <v>0</v>
      </c>
      <c r="L17" s="14">
        <f t="shared" si="8"/>
        <v>0</v>
      </c>
      <c r="M17" s="14">
        <f t="shared" si="8"/>
        <v>1500000</v>
      </c>
      <c r="N17" s="14">
        <f>SUM(N18)</f>
        <v>0</v>
      </c>
      <c r="O17" s="14">
        <f>SUM(O18)</f>
        <v>1500000</v>
      </c>
      <c r="P17" s="44"/>
      <c r="Q17" s="59"/>
      <c r="R17" s="55"/>
      <c r="S17" s="56"/>
      <c r="T17" s="45"/>
      <c r="U17" s="14">
        <f t="shared" ref="U17:Z17" si="9">SUM(U18)</f>
        <v>1500000</v>
      </c>
      <c r="V17" s="14">
        <f t="shared" si="9"/>
        <v>935787</v>
      </c>
      <c r="W17" s="76">
        <f t="shared" si="9"/>
        <v>564213</v>
      </c>
      <c r="X17" s="72">
        <f t="shared" si="9"/>
        <v>0</v>
      </c>
      <c r="Y17" s="14">
        <f t="shared" si="9"/>
        <v>0</v>
      </c>
      <c r="Z17" s="76">
        <f t="shared" si="9"/>
        <v>0</v>
      </c>
    </row>
    <row r="18" spans="1:27" x14ac:dyDescent="0.35">
      <c r="A18" s="78">
        <v>6</v>
      </c>
      <c r="B18" s="79"/>
      <c r="C18" s="80" t="s">
        <v>99</v>
      </c>
      <c r="D18" s="81"/>
      <c r="E18" s="21"/>
      <c r="F18" s="21"/>
      <c r="G18" s="22">
        <v>0</v>
      </c>
      <c r="H18" s="22">
        <v>0</v>
      </c>
      <c r="I18" s="22">
        <v>0</v>
      </c>
      <c r="J18" s="22"/>
      <c r="K18" s="22">
        <v>0</v>
      </c>
      <c r="L18" s="22">
        <v>0</v>
      </c>
      <c r="M18" s="22">
        <v>1500000</v>
      </c>
      <c r="N18" s="22"/>
      <c r="O18" s="26">
        <f t="shared" ref="O18" si="10">SUM(G18:N18)</f>
        <v>1500000</v>
      </c>
      <c r="P18" s="44" t="s">
        <v>72</v>
      </c>
      <c r="Q18" s="54"/>
      <c r="R18" s="62">
        <f>+O18</f>
        <v>1500000</v>
      </c>
      <c r="S18" s="56"/>
      <c r="T18" s="50" t="s">
        <v>76</v>
      </c>
      <c r="U18" s="26">
        <v>1500000</v>
      </c>
      <c r="V18" s="26">
        <f>+U18-W18</f>
        <v>935787</v>
      </c>
      <c r="W18" s="77">
        <v>564213</v>
      </c>
      <c r="X18" s="73"/>
      <c r="Y18" s="26"/>
      <c r="Z18" s="77"/>
      <c r="AA18" s="2" t="s">
        <v>115</v>
      </c>
    </row>
  </sheetData>
  <autoFilter ref="A6:S14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17:F17"/>
    <mergeCell ref="N7:N8"/>
    <mergeCell ref="O7:O8"/>
    <mergeCell ref="U7:U8"/>
    <mergeCell ref="V7:V8"/>
    <mergeCell ref="A9:F9"/>
    <mergeCell ref="A10:F10"/>
    <mergeCell ref="A11:F11"/>
    <mergeCell ref="A1:Z1"/>
    <mergeCell ref="A2:Z2"/>
    <mergeCell ref="A3:Z3"/>
    <mergeCell ref="A4:O4"/>
    <mergeCell ref="A6:F8"/>
    <mergeCell ref="G6:O6"/>
    <mergeCell ref="G7:H7"/>
    <mergeCell ref="I7:J7"/>
    <mergeCell ref="K7:L7"/>
    <mergeCell ref="M7:M8"/>
    <mergeCell ref="Y7:Y8"/>
    <mergeCell ref="Z7:Z8"/>
    <mergeCell ref="W7:W8"/>
    <mergeCell ref="X7:X8"/>
  </mergeCells>
  <printOptions horizontalCentered="1"/>
  <pageMargins left="1" right="1" top="1" bottom="1" header="0.5" footer="0.5"/>
  <pageSetup paperSize="9" scale="34" firstPageNumber="21" fitToHeight="0" orientation="landscape" useFirstPageNumber="1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D32F-DE3A-4537-A799-F6B7C375294B}">
  <sheetPr>
    <tabColor theme="9" tint="0.39997558519241921"/>
    <pageSetUpPr fitToPage="1"/>
  </sheetPr>
  <dimension ref="A1:Z18"/>
  <sheetViews>
    <sheetView view="pageBreakPreview" zoomScaleNormal="115" zoomScaleSheetLayoutView="100" zoomScalePageLayoutView="60" workbookViewId="0">
      <pane ySplit="10" topLeftCell="A11" activePane="bottomLeft" state="frozen"/>
      <selection pane="bottomLeft" activeCell="D24" sqref="D24"/>
    </sheetView>
  </sheetViews>
  <sheetFormatPr defaultColWidth="2.25" defaultRowHeight="21" x14ac:dyDescent="0.35"/>
  <cols>
    <col min="1" max="2" width="3.125" style="2" bestFit="1" customWidth="1"/>
    <col min="3" max="3" width="7.75" style="2" customWidth="1"/>
    <col min="4" max="4" width="46.25" style="2" customWidth="1"/>
    <col min="5" max="5" width="9.25" style="29" hidden="1" customWidth="1"/>
    <col min="6" max="6" width="3.25" style="29" hidden="1" customWidth="1"/>
    <col min="7" max="7" width="21.25" style="2" hidden="1" customWidth="1"/>
    <col min="8" max="8" width="11.5" style="2" hidden="1" customWidth="1"/>
    <col min="9" max="9" width="25.125" style="2" hidden="1" customWidth="1"/>
    <col min="10" max="10" width="13.25" style="2" hidden="1" customWidth="1"/>
    <col min="11" max="11" width="6.75" style="2" hidden="1" customWidth="1"/>
    <col min="12" max="12" width="8.625" style="2" hidden="1" customWidth="1"/>
    <col min="13" max="13" width="11.125" style="2" hidden="1" customWidth="1"/>
    <col min="14" max="14" width="10.75" style="2" hidden="1" customWidth="1"/>
    <col min="15" max="15" width="12.125" style="25" bestFit="1" customWidth="1"/>
    <col min="16" max="16" width="20.125" style="12" hidden="1" customWidth="1"/>
    <col min="17" max="17" width="12.25" style="51" hidden="1" customWidth="1"/>
    <col min="18" max="19" width="13.25" style="52" hidden="1" customWidth="1"/>
    <col min="20" max="20" width="29" style="2" hidden="1" customWidth="1"/>
    <col min="21" max="21" width="10.625" style="25" bestFit="1" customWidth="1"/>
    <col min="22" max="22" width="10.25" style="25" bestFit="1" customWidth="1"/>
    <col min="23" max="23" width="10.25" style="25" customWidth="1"/>
    <col min="24" max="24" width="11" style="25" bestFit="1" customWidth="1"/>
    <col min="25" max="25" width="10.25" style="25" bestFit="1" customWidth="1"/>
    <col min="26" max="26" width="10.125" style="25" bestFit="1" customWidth="1"/>
    <col min="27" max="79" width="2.25" style="2" customWidth="1"/>
    <col min="80" max="16384" width="2.25" style="2"/>
  </cols>
  <sheetData>
    <row r="1" spans="1:26" x14ac:dyDescent="0.35">
      <c r="A1" s="93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35">
      <c r="A2" s="93" t="s">
        <v>108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35">
      <c r="A3" s="93" t="s">
        <v>16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idden="1" x14ac:dyDescent="0.3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U4" s="2"/>
      <c r="V4" s="2"/>
      <c r="W4" s="2"/>
      <c r="X4" s="2"/>
      <c r="Y4" s="2"/>
      <c r="Z4" s="2"/>
    </row>
    <row r="5" spans="1:26" ht="11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U5" s="5"/>
      <c r="V5" s="5"/>
      <c r="W5" s="5"/>
      <c r="X5" s="5"/>
      <c r="Y5" s="5"/>
      <c r="Z5" s="5"/>
    </row>
    <row r="6" spans="1:26" hidden="1" x14ac:dyDescent="0.35">
      <c r="A6" s="94" t="s">
        <v>94</v>
      </c>
      <c r="B6" s="95"/>
      <c r="C6" s="95"/>
      <c r="D6" s="95"/>
      <c r="E6" s="95"/>
      <c r="F6" s="96"/>
      <c r="G6" s="94" t="s">
        <v>2</v>
      </c>
      <c r="H6" s="95"/>
      <c r="I6" s="95"/>
      <c r="J6" s="95"/>
      <c r="K6" s="95"/>
      <c r="L6" s="95"/>
      <c r="M6" s="95"/>
      <c r="N6" s="103"/>
      <c r="O6" s="96"/>
      <c r="R6" s="53"/>
      <c r="U6" s="2"/>
      <c r="V6" s="2"/>
      <c r="W6" s="2"/>
      <c r="X6" s="2"/>
      <c r="Y6" s="2"/>
      <c r="Z6" s="2"/>
    </row>
    <row r="7" spans="1:26" x14ac:dyDescent="0.35">
      <c r="A7" s="97"/>
      <c r="B7" s="98"/>
      <c r="C7" s="98"/>
      <c r="D7" s="98"/>
      <c r="E7" s="98"/>
      <c r="F7" s="99"/>
      <c r="G7" s="104" t="s">
        <v>3</v>
      </c>
      <c r="H7" s="105"/>
      <c r="I7" s="104" t="s">
        <v>4</v>
      </c>
      <c r="J7" s="105"/>
      <c r="K7" s="104" t="s">
        <v>5</v>
      </c>
      <c r="L7" s="105"/>
      <c r="M7" s="85" t="s">
        <v>6</v>
      </c>
      <c r="N7" s="85" t="s">
        <v>7</v>
      </c>
      <c r="O7" s="87" t="s">
        <v>105</v>
      </c>
      <c r="U7" s="85" t="s">
        <v>104</v>
      </c>
      <c r="V7" s="87" t="s">
        <v>110</v>
      </c>
      <c r="W7" s="108" t="s">
        <v>106</v>
      </c>
      <c r="X7" s="109" t="s">
        <v>109</v>
      </c>
      <c r="Y7" s="87" t="s">
        <v>110</v>
      </c>
      <c r="Z7" s="106" t="s">
        <v>111</v>
      </c>
    </row>
    <row r="8" spans="1:26" x14ac:dyDescent="0.35">
      <c r="A8" s="100"/>
      <c r="B8" s="101"/>
      <c r="C8" s="101"/>
      <c r="D8" s="101"/>
      <c r="E8" s="101"/>
      <c r="F8" s="102"/>
      <c r="G8" s="7" t="s">
        <v>17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86"/>
      <c r="N8" s="86"/>
      <c r="O8" s="86"/>
      <c r="U8" s="86"/>
      <c r="V8" s="86"/>
      <c r="W8" s="107"/>
      <c r="X8" s="102"/>
      <c r="Y8" s="86"/>
      <c r="Z8" s="107"/>
    </row>
    <row r="9" spans="1:26" hidden="1" x14ac:dyDescent="0.35">
      <c r="A9" s="88" t="s">
        <v>9</v>
      </c>
      <c r="B9" s="88"/>
      <c r="C9" s="88"/>
      <c r="D9" s="88"/>
      <c r="E9" s="88"/>
      <c r="F9" s="88"/>
      <c r="G9" s="8" t="e">
        <f>+(G10*100)/$O$10</f>
        <v>#REF!</v>
      </c>
      <c r="H9" s="8"/>
      <c r="I9" s="8">
        <f>+(I10*100)/$O$10</f>
        <v>93.742960830934805</v>
      </c>
      <c r="J9" s="8">
        <f t="shared" ref="J9:O9" si="0">+(J10*100)/$O$10</f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6.2570391690651981</v>
      </c>
      <c r="O9" s="8">
        <f t="shared" si="0"/>
        <v>100</v>
      </c>
      <c r="P9" s="44"/>
      <c r="Q9" s="54" t="s">
        <v>71</v>
      </c>
      <c r="R9" s="55" t="s">
        <v>72</v>
      </c>
      <c r="S9" s="56" t="s">
        <v>73</v>
      </c>
      <c r="T9" s="45" t="s">
        <v>84</v>
      </c>
      <c r="U9" s="8">
        <f t="shared" ref="U9:Z9" si="1">+(U10*100)/$O$10</f>
        <v>27.113836399282526</v>
      </c>
      <c r="V9" s="8">
        <f t="shared" si="1"/>
        <v>15.643982813999083</v>
      </c>
      <c r="W9" s="74">
        <f t="shared" si="1"/>
        <v>11.469853585283444</v>
      </c>
      <c r="X9" s="70">
        <f t="shared" si="1"/>
        <v>24.217267801276435</v>
      </c>
      <c r="Y9" s="8">
        <f t="shared" si="1"/>
        <v>12.663705001459975</v>
      </c>
      <c r="Z9" s="74">
        <f t="shared" si="1"/>
        <v>11.553562799816463</v>
      </c>
    </row>
    <row r="10" spans="1:26" x14ac:dyDescent="0.35">
      <c r="A10" s="89" t="s">
        <v>10</v>
      </c>
      <c r="B10" s="89"/>
      <c r="C10" s="89"/>
      <c r="D10" s="89"/>
      <c r="E10" s="89"/>
      <c r="F10" s="89"/>
      <c r="G10" s="10" t="e">
        <f>+#REF!</f>
        <v>#REF!</v>
      </c>
      <c r="H10" s="10" t="e">
        <f>+#REF!</f>
        <v>#REF!</v>
      </c>
      <c r="I10" s="10">
        <f>+I11+I17</f>
        <v>22473000</v>
      </c>
      <c r="J10" s="10">
        <f t="shared" ref="J10:N10" si="2">+J11+J17</f>
        <v>0</v>
      </c>
      <c r="K10" s="10">
        <f t="shared" si="2"/>
        <v>0</v>
      </c>
      <c r="L10" s="10">
        <f t="shared" si="2"/>
        <v>0</v>
      </c>
      <c r="M10" s="10">
        <f t="shared" si="2"/>
        <v>0</v>
      </c>
      <c r="N10" s="10">
        <f t="shared" si="2"/>
        <v>1500000</v>
      </c>
      <c r="O10" s="10">
        <f>+O11+O17</f>
        <v>23973000</v>
      </c>
      <c r="P10" s="44"/>
      <c r="Q10" s="54">
        <f>SUM(Q11:Q14)</f>
        <v>0</v>
      </c>
      <c r="R10" s="57">
        <f>SUM(R11:R14)</f>
        <v>3500000</v>
      </c>
      <c r="S10" s="58">
        <f>SUM(S11:S14)</f>
        <v>15973000</v>
      </c>
      <c r="T10" s="45"/>
      <c r="U10" s="10">
        <f t="shared" ref="U10:V10" si="3">+U11+U17</f>
        <v>6500000</v>
      </c>
      <c r="V10" s="10">
        <f t="shared" si="3"/>
        <v>3750332</v>
      </c>
      <c r="W10" s="75">
        <f t="shared" ref="W10:X10" si="4">+W11+W17</f>
        <v>2749668</v>
      </c>
      <c r="X10" s="71">
        <f t="shared" si="4"/>
        <v>5805605.6100000003</v>
      </c>
      <c r="Y10" s="10">
        <f t="shared" ref="Y10:Z10" si="5">+Y11+Y17</f>
        <v>3035870</v>
      </c>
      <c r="Z10" s="75">
        <f t="shared" si="5"/>
        <v>2769735.6100000003</v>
      </c>
    </row>
    <row r="11" spans="1:26" x14ac:dyDescent="0.35">
      <c r="A11" s="90" t="s">
        <v>100</v>
      </c>
      <c r="B11" s="91"/>
      <c r="C11" s="91"/>
      <c r="D11" s="91"/>
      <c r="E11" s="91"/>
      <c r="F11" s="92"/>
      <c r="G11" s="14">
        <f t="shared" ref="G11:H11" si="6">SUM(G12:G14)</f>
        <v>0</v>
      </c>
      <c r="H11" s="14">
        <f t="shared" si="6"/>
        <v>0</v>
      </c>
      <c r="I11" s="14">
        <f>SUM(I12:I16)</f>
        <v>22473000</v>
      </c>
      <c r="J11" s="14">
        <f t="shared" ref="J11:M11" si="7">SUM(J12:J16)</f>
        <v>0</v>
      </c>
      <c r="K11" s="14">
        <f t="shared" si="7"/>
        <v>0</v>
      </c>
      <c r="L11" s="14">
        <f t="shared" si="7"/>
        <v>0</v>
      </c>
      <c r="M11" s="14">
        <f t="shared" si="7"/>
        <v>0</v>
      </c>
      <c r="N11" s="14">
        <f>SUM(N12:N16)</f>
        <v>0</v>
      </c>
      <c r="O11" s="14">
        <f>SUM(O12:O16)</f>
        <v>22473000</v>
      </c>
      <c r="P11" s="44"/>
      <c r="Q11" s="59"/>
      <c r="R11" s="55"/>
      <c r="S11" s="56"/>
      <c r="T11" s="45"/>
      <c r="U11" s="14">
        <f t="shared" ref="U11:Z11" si="8">SUM(U12:U16)</f>
        <v>5000000</v>
      </c>
      <c r="V11" s="14">
        <f t="shared" si="8"/>
        <v>2814545</v>
      </c>
      <c r="W11" s="76">
        <f t="shared" si="8"/>
        <v>2185455</v>
      </c>
      <c r="X11" s="72">
        <f t="shared" si="8"/>
        <v>5805605.6100000003</v>
      </c>
      <c r="Y11" s="14">
        <f t="shared" si="8"/>
        <v>3035870</v>
      </c>
      <c r="Z11" s="76">
        <f t="shared" si="8"/>
        <v>2769735.6100000003</v>
      </c>
    </row>
    <row r="12" spans="1:26" s="25" customFormat="1" ht="21" customHeight="1" x14ac:dyDescent="0.35">
      <c r="A12" s="82">
        <v>1</v>
      </c>
      <c r="B12" s="69">
        <v>1</v>
      </c>
      <c r="C12" s="24" t="s">
        <v>97</v>
      </c>
      <c r="D12" s="17"/>
      <c r="E12" s="27"/>
      <c r="F12" s="27"/>
      <c r="G12" s="18">
        <v>0</v>
      </c>
      <c r="H12" s="18">
        <v>0</v>
      </c>
      <c r="I12" s="18">
        <f>15373000+600000</f>
        <v>15973000</v>
      </c>
      <c r="J12" s="18"/>
      <c r="K12" s="18">
        <v>0</v>
      </c>
      <c r="L12" s="18">
        <v>0</v>
      </c>
      <c r="M12" s="18">
        <v>0</v>
      </c>
      <c r="N12" s="18">
        <v>0</v>
      </c>
      <c r="O12" s="26">
        <f>SUM(G12:N12)</f>
        <v>15973000</v>
      </c>
      <c r="P12" s="44" t="s">
        <v>73</v>
      </c>
      <c r="Q12" s="54"/>
      <c r="R12" s="60"/>
      <c r="S12" s="63">
        <f>+O12</f>
        <v>15973000</v>
      </c>
      <c r="T12" s="50" t="s">
        <v>73</v>
      </c>
      <c r="U12" s="26">
        <v>0</v>
      </c>
      <c r="V12" s="26">
        <v>0</v>
      </c>
      <c r="W12" s="77">
        <v>0</v>
      </c>
      <c r="X12" s="73"/>
      <c r="Y12" s="26"/>
      <c r="Z12" s="77">
        <v>0</v>
      </c>
    </row>
    <row r="13" spans="1:26" s="25" customFormat="1" ht="21" customHeight="1" x14ac:dyDescent="0.35">
      <c r="A13" s="68">
        <v>2</v>
      </c>
      <c r="B13" s="69">
        <v>2</v>
      </c>
      <c r="C13" s="24" t="s">
        <v>98</v>
      </c>
      <c r="D13" s="17"/>
      <c r="E13" s="27"/>
      <c r="F13" s="27"/>
      <c r="G13" s="18">
        <v>0</v>
      </c>
      <c r="H13" s="18">
        <v>0</v>
      </c>
      <c r="I13" s="18">
        <v>1500000</v>
      </c>
      <c r="J13" s="18"/>
      <c r="K13" s="18">
        <v>0</v>
      </c>
      <c r="L13" s="18">
        <v>0</v>
      </c>
      <c r="M13" s="18">
        <v>0</v>
      </c>
      <c r="N13" s="18">
        <v>0</v>
      </c>
      <c r="O13" s="26">
        <f>SUM(G13:N13)</f>
        <v>1500000</v>
      </c>
      <c r="P13" s="44" t="s">
        <v>72</v>
      </c>
      <c r="Q13" s="54"/>
      <c r="R13" s="62">
        <f>+O13</f>
        <v>1500000</v>
      </c>
      <c r="S13" s="61"/>
      <c r="T13" s="50" t="s">
        <v>72</v>
      </c>
      <c r="U13" s="26">
        <v>3000000</v>
      </c>
      <c r="V13" s="26">
        <v>814545</v>
      </c>
      <c r="W13" s="77">
        <f>+U13-V13</f>
        <v>2185455</v>
      </c>
      <c r="X13" s="73"/>
      <c r="Y13" s="26"/>
      <c r="Z13" s="77">
        <f>+X13-Y13</f>
        <v>0</v>
      </c>
    </row>
    <row r="14" spans="1:26" s="25" customFormat="1" ht="21" customHeight="1" x14ac:dyDescent="0.35">
      <c r="A14" s="68">
        <v>3</v>
      </c>
      <c r="B14" s="69">
        <v>3</v>
      </c>
      <c r="C14" s="24" t="s">
        <v>101</v>
      </c>
      <c r="D14" s="17"/>
      <c r="E14" s="27"/>
      <c r="F14" s="27"/>
      <c r="G14" s="18">
        <v>0</v>
      </c>
      <c r="H14" s="18">
        <v>0</v>
      </c>
      <c r="I14" s="18">
        <v>2000000</v>
      </c>
      <c r="J14" s="18"/>
      <c r="K14" s="18">
        <v>0</v>
      </c>
      <c r="L14" s="18">
        <v>0</v>
      </c>
      <c r="M14" s="18">
        <v>0</v>
      </c>
      <c r="N14" s="18">
        <v>0</v>
      </c>
      <c r="O14" s="26">
        <f>SUM(G14:N14)</f>
        <v>2000000</v>
      </c>
      <c r="P14" s="44" t="s">
        <v>72</v>
      </c>
      <c r="Q14" s="54"/>
      <c r="R14" s="62">
        <f>+O14</f>
        <v>2000000</v>
      </c>
      <c r="S14" s="61"/>
      <c r="T14" s="50" t="s">
        <v>72</v>
      </c>
      <c r="U14" s="26">
        <v>2000000</v>
      </c>
      <c r="V14" s="26">
        <v>2000000</v>
      </c>
      <c r="W14" s="77">
        <v>0</v>
      </c>
      <c r="X14" s="73">
        <v>5805605.6100000003</v>
      </c>
      <c r="Y14" s="26">
        <v>3035870</v>
      </c>
      <c r="Z14" s="77">
        <f>+X14-Y14</f>
        <v>2769735.6100000003</v>
      </c>
    </row>
    <row r="15" spans="1:26" s="25" customFormat="1" ht="21" customHeight="1" x14ac:dyDescent="0.35">
      <c r="A15" s="68">
        <v>4</v>
      </c>
      <c r="B15" s="69">
        <v>4</v>
      </c>
      <c r="C15" s="24" t="s">
        <v>102</v>
      </c>
      <c r="D15" s="17"/>
      <c r="E15" s="27"/>
      <c r="F15" s="27"/>
      <c r="G15" s="18">
        <v>0</v>
      </c>
      <c r="H15" s="18">
        <v>0</v>
      </c>
      <c r="I15" s="18">
        <v>2000000</v>
      </c>
      <c r="J15" s="18"/>
      <c r="K15" s="18">
        <v>0</v>
      </c>
      <c r="L15" s="18">
        <v>0</v>
      </c>
      <c r="M15" s="18">
        <v>0</v>
      </c>
      <c r="N15" s="18">
        <v>0</v>
      </c>
      <c r="O15" s="26">
        <f>SUM(G15:N15)</f>
        <v>2000000</v>
      </c>
      <c r="P15" s="44" t="s">
        <v>72</v>
      </c>
      <c r="Q15" s="54"/>
      <c r="R15" s="62">
        <f t="shared" ref="R15:R16" si="9">+O15</f>
        <v>2000000</v>
      </c>
      <c r="S15" s="61"/>
      <c r="T15" s="50" t="s">
        <v>72</v>
      </c>
      <c r="U15" s="26">
        <v>0</v>
      </c>
      <c r="V15" s="26">
        <v>0</v>
      </c>
      <c r="W15" s="77">
        <v>0</v>
      </c>
      <c r="X15" s="73"/>
      <c r="Y15" s="26"/>
      <c r="Z15" s="77">
        <v>0</v>
      </c>
    </row>
    <row r="16" spans="1:26" s="25" customFormat="1" ht="21" customHeight="1" x14ac:dyDescent="0.35">
      <c r="A16" s="83">
        <v>5</v>
      </c>
      <c r="B16" s="69">
        <v>5</v>
      </c>
      <c r="C16" s="24" t="s">
        <v>103</v>
      </c>
      <c r="D16" s="17"/>
      <c r="E16" s="27"/>
      <c r="F16" s="27"/>
      <c r="G16" s="18">
        <v>0</v>
      </c>
      <c r="H16" s="18">
        <v>0</v>
      </c>
      <c r="I16" s="18">
        <v>1000000</v>
      </c>
      <c r="J16" s="18"/>
      <c r="K16" s="18">
        <v>0</v>
      </c>
      <c r="L16" s="18">
        <v>0</v>
      </c>
      <c r="M16" s="18">
        <v>0</v>
      </c>
      <c r="N16" s="18">
        <v>0</v>
      </c>
      <c r="O16" s="26">
        <f>SUM(G16:N16)</f>
        <v>1000000</v>
      </c>
      <c r="P16" s="44" t="s">
        <v>72</v>
      </c>
      <c r="Q16" s="54"/>
      <c r="R16" s="62">
        <f t="shared" si="9"/>
        <v>1000000</v>
      </c>
      <c r="S16" s="61"/>
      <c r="T16" s="50" t="s">
        <v>72</v>
      </c>
      <c r="U16" s="26">
        <v>0</v>
      </c>
      <c r="V16" s="26">
        <v>0</v>
      </c>
      <c r="W16" s="77">
        <v>0</v>
      </c>
      <c r="X16" s="73"/>
      <c r="Y16" s="26"/>
      <c r="Z16" s="77">
        <v>0</v>
      </c>
    </row>
    <row r="17" spans="1:26" x14ac:dyDescent="0.35">
      <c r="A17" s="90" t="s">
        <v>63</v>
      </c>
      <c r="B17" s="91"/>
      <c r="C17" s="91"/>
      <c r="D17" s="91"/>
      <c r="E17" s="91"/>
      <c r="F17" s="92"/>
      <c r="G17" s="14">
        <f>SUM(G18:G20)</f>
        <v>0</v>
      </c>
      <c r="H17" s="14">
        <f>SUM(H18:H20)</f>
        <v>0</v>
      </c>
      <c r="I17" s="14">
        <f>SUM(I18)</f>
        <v>0</v>
      </c>
      <c r="J17" s="14">
        <f t="shared" ref="J17:M17" si="10">SUM(J18)</f>
        <v>0</v>
      </c>
      <c r="K17" s="14">
        <f t="shared" si="10"/>
        <v>0</v>
      </c>
      <c r="L17" s="14">
        <f t="shared" si="10"/>
        <v>0</v>
      </c>
      <c r="M17" s="14">
        <f t="shared" si="10"/>
        <v>0</v>
      </c>
      <c r="N17" s="14">
        <f>SUM(N18)</f>
        <v>1500000</v>
      </c>
      <c r="O17" s="14">
        <f>SUM(O18)</f>
        <v>1500000</v>
      </c>
      <c r="P17" s="44"/>
      <c r="Q17" s="59"/>
      <c r="R17" s="55"/>
      <c r="S17" s="56"/>
      <c r="T17" s="45"/>
      <c r="U17" s="14">
        <f t="shared" ref="U17:Z17" si="11">SUM(U18)</f>
        <v>1500000</v>
      </c>
      <c r="V17" s="14">
        <f t="shared" si="11"/>
        <v>935787</v>
      </c>
      <c r="W17" s="76">
        <f t="shared" si="11"/>
        <v>564213</v>
      </c>
      <c r="X17" s="72">
        <f t="shared" si="11"/>
        <v>0</v>
      </c>
      <c r="Y17" s="14">
        <f t="shared" si="11"/>
        <v>0</v>
      </c>
      <c r="Z17" s="76">
        <f t="shared" si="11"/>
        <v>0</v>
      </c>
    </row>
    <row r="18" spans="1:26" x14ac:dyDescent="0.35">
      <c r="A18" s="78">
        <v>6</v>
      </c>
      <c r="B18" s="79">
        <v>1</v>
      </c>
      <c r="C18" s="80" t="s">
        <v>99</v>
      </c>
      <c r="D18" s="81"/>
      <c r="E18" s="21"/>
      <c r="F18" s="21"/>
      <c r="G18" s="22">
        <v>0</v>
      </c>
      <c r="H18" s="22">
        <v>0</v>
      </c>
      <c r="I18" s="22">
        <v>0</v>
      </c>
      <c r="J18" s="22"/>
      <c r="K18" s="22">
        <v>0</v>
      </c>
      <c r="L18" s="22">
        <v>0</v>
      </c>
      <c r="M18" s="22">
        <v>0</v>
      </c>
      <c r="N18" s="22">
        <v>1500000</v>
      </c>
      <c r="O18" s="26">
        <f t="shared" ref="O18" si="12">SUM(G18:N18)</f>
        <v>1500000</v>
      </c>
      <c r="P18" s="44" t="s">
        <v>72</v>
      </c>
      <c r="Q18" s="54"/>
      <c r="R18" s="62">
        <f>+O18</f>
        <v>1500000</v>
      </c>
      <c r="S18" s="56"/>
      <c r="T18" s="50" t="s">
        <v>76</v>
      </c>
      <c r="U18" s="26">
        <v>1500000</v>
      </c>
      <c r="V18" s="26">
        <f>+U18-W18</f>
        <v>935787</v>
      </c>
      <c r="W18" s="77">
        <v>564213</v>
      </c>
      <c r="X18" s="73"/>
      <c r="Y18" s="26"/>
      <c r="Z18" s="77"/>
    </row>
  </sheetData>
  <autoFilter ref="A6:S14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1:Z1"/>
    <mergeCell ref="A3:Z3"/>
    <mergeCell ref="A2:Z2"/>
    <mergeCell ref="A4:O4"/>
    <mergeCell ref="A6:F8"/>
    <mergeCell ref="G6:O6"/>
    <mergeCell ref="G7:H7"/>
    <mergeCell ref="I7:J7"/>
    <mergeCell ref="K7:L7"/>
    <mergeCell ref="M7:M8"/>
    <mergeCell ref="N7:N8"/>
    <mergeCell ref="O7:O8"/>
    <mergeCell ref="V7:V8"/>
    <mergeCell ref="W7:W8"/>
    <mergeCell ref="X7:X8"/>
    <mergeCell ref="Y7:Y8"/>
    <mergeCell ref="Z7:Z8"/>
    <mergeCell ref="A9:F9"/>
    <mergeCell ref="A10:F10"/>
    <mergeCell ref="A11:F11"/>
    <mergeCell ref="A17:F17"/>
    <mergeCell ref="U7:U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firstPageNumber="21" fitToHeight="0" orientation="landscape" useFirstPageNumber="1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2A0A-13F2-420C-8085-52862EE3659A}">
  <sheetPr>
    <tabColor theme="9" tint="0.39997558519241921"/>
    <pageSetUpPr fitToPage="1"/>
  </sheetPr>
  <dimension ref="A1:T17"/>
  <sheetViews>
    <sheetView view="pageBreakPreview" zoomScaleNormal="70" zoomScaleSheetLayoutView="100" zoomScalePageLayoutView="60" workbookViewId="0">
      <pane ySplit="9" topLeftCell="A10" activePane="bottomLeft" state="frozen"/>
      <selection pane="bottomLeft" activeCell="C20" sqref="C20"/>
    </sheetView>
  </sheetViews>
  <sheetFormatPr defaultColWidth="2.25" defaultRowHeight="21" x14ac:dyDescent="0.35"/>
  <cols>
    <col min="1" max="2" width="3.125" style="2" bestFit="1" customWidth="1"/>
    <col min="3" max="3" width="7.75" style="2" customWidth="1"/>
    <col min="4" max="4" width="67.25" style="2" customWidth="1"/>
    <col min="5" max="5" width="9.25" style="29" hidden="1" customWidth="1"/>
    <col min="6" max="6" width="3.25" style="29" hidden="1" customWidth="1"/>
    <col min="7" max="7" width="21.25" style="2" hidden="1" customWidth="1"/>
    <col min="8" max="8" width="11.5" style="2" hidden="1" customWidth="1"/>
    <col min="9" max="9" width="24" style="2" customWidth="1"/>
    <col min="10" max="10" width="13.25" style="2" hidden="1" customWidth="1"/>
    <col min="11" max="11" width="6.75" style="2" hidden="1" customWidth="1"/>
    <col min="12" max="12" width="8.625" style="2" hidden="1" customWidth="1"/>
    <col min="13" max="13" width="11.125" style="2" hidden="1" customWidth="1"/>
    <col min="14" max="14" width="10.75" style="2" bestFit="1" customWidth="1"/>
    <col min="15" max="15" width="11.125" style="25" bestFit="1" customWidth="1"/>
    <col min="16" max="16" width="20.125" style="12" hidden="1" customWidth="1"/>
    <col min="17" max="17" width="12.25" style="51" bestFit="1" customWidth="1"/>
    <col min="18" max="19" width="13.25" style="52" bestFit="1" customWidth="1"/>
    <col min="20" max="20" width="29" style="2" bestFit="1" customWidth="1"/>
    <col min="21" max="79" width="2.25" style="2" customWidth="1"/>
    <col min="80" max="16384" width="2.25" style="2"/>
  </cols>
  <sheetData>
    <row r="1" spans="1:20" x14ac:dyDescent="0.3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0" x14ac:dyDescent="0.3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0" x14ac:dyDescent="0.3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20" ht="11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5"/>
    </row>
    <row r="5" spans="1:20" x14ac:dyDescent="0.35">
      <c r="A5" s="94" t="s">
        <v>94</v>
      </c>
      <c r="B5" s="95"/>
      <c r="C5" s="95"/>
      <c r="D5" s="95"/>
      <c r="E5" s="95"/>
      <c r="F5" s="96"/>
      <c r="G5" s="94" t="s">
        <v>2</v>
      </c>
      <c r="H5" s="95"/>
      <c r="I5" s="95"/>
      <c r="J5" s="95"/>
      <c r="K5" s="95"/>
      <c r="L5" s="95"/>
      <c r="M5" s="95"/>
      <c r="N5" s="103"/>
      <c r="O5" s="96"/>
      <c r="R5" s="53"/>
    </row>
    <row r="6" spans="1:20" x14ac:dyDescent="0.35">
      <c r="A6" s="97"/>
      <c r="B6" s="98"/>
      <c r="C6" s="98"/>
      <c r="D6" s="98"/>
      <c r="E6" s="98"/>
      <c r="F6" s="99"/>
      <c r="G6" s="104" t="s">
        <v>3</v>
      </c>
      <c r="H6" s="105"/>
      <c r="I6" s="104" t="s">
        <v>4</v>
      </c>
      <c r="J6" s="105"/>
      <c r="K6" s="104" t="s">
        <v>5</v>
      </c>
      <c r="L6" s="105"/>
      <c r="M6" s="85" t="s">
        <v>6</v>
      </c>
      <c r="N6" s="85" t="s">
        <v>7</v>
      </c>
      <c r="O6" s="85" t="s">
        <v>8</v>
      </c>
    </row>
    <row r="7" spans="1:20" x14ac:dyDescent="0.35">
      <c r="A7" s="100"/>
      <c r="B7" s="101"/>
      <c r="C7" s="101"/>
      <c r="D7" s="101"/>
      <c r="E7" s="101"/>
      <c r="F7" s="102"/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  <c r="L7" s="7" t="s">
        <v>22</v>
      </c>
      <c r="M7" s="86"/>
      <c r="N7" s="86"/>
      <c r="O7" s="86"/>
    </row>
    <row r="8" spans="1:20" x14ac:dyDescent="0.35">
      <c r="A8" s="88" t="s">
        <v>9</v>
      </c>
      <c r="B8" s="88"/>
      <c r="C8" s="88"/>
      <c r="D8" s="88"/>
      <c r="E8" s="88"/>
      <c r="F8" s="88"/>
      <c r="G8" s="8" t="e">
        <f>+(G9*100)/$O$9</f>
        <v>#REF!</v>
      </c>
      <c r="H8" s="8"/>
      <c r="I8" s="8">
        <f>+(I9*100)/$O$9</f>
        <v>93.742960830934805</v>
      </c>
      <c r="J8" s="8">
        <f t="shared" ref="J8:O8" si="0">+(J9*100)/$O$9</f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6.2570391690651981</v>
      </c>
      <c r="O8" s="8">
        <f t="shared" si="0"/>
        <v>100</v>
      </c>
      <c r="P8" s="44"/>
      <c r="Q8" s="54" t="s">
        <v>71</v>
      </c>
      <c r="R8" s="55" t="s">
        <v>72</v>
      </c>
      <c r="S8" s="56" t="s">
        <v>73</v>
      </c>
      <c r="T8" s="45" t="s">
        <v>84</v>
      </c>
    </row>
    <row r="9" spans="1:20" x14ac:dyDescent="0.35">
      <c r="A9" s="89" t="s">
        <v>10</v>
      </c>
      <c r="B9" s="89"/>
      <c r="C9" s="89"/>
      <c r="D9" s="89"/>
      <c r="E9" s="89"/>
      <c r="F9" s="89"/>
      <c r="G9" s="10" t="e">
        <f>+#REF!</f>
        <v>#REF!</v>
      </c>
      <c r="H9" s="10" t="e">
        <f>+#REF!</f>
        <v>#REF!</v>
      </c>
      <c r="I9" s="10">
        <f t="shared" ref="I9:O9" si="1">+I10+I16</f>
        <v>22473000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1500000</v>
      </c>
      <c r="O9" s="10">
        <f t="shared" si="1"/>
        <v>23973000</v>
      </c>
      <c r="P9" s="44"/>
      <c r="Q9" s="54">
        <f>SUM(Q10:Q13)</f>
        <v>0</v>
      </c>
      <c r="R9" s="57">
        <f>SUM(R10:R13)</f>
        <v>3500000</v>
      </c>
      <c r="S9" s="58">
        <f>SUM(S10:S13)</f>
        <v>15973000</v>
      </c>
      <c r="T9" s="45"/>
    </row>
    <row r="10" spans="1:20" x14ac:dyDescent="0.35">
      <c r="A10" s="90" t="s">
        <v>27</v>
      </c>
      <c r="B10" s="91"/>
      <c r="C10" s="91"/>
      <c r="D10" s="91"/>
      <c r="E10" s="91"/>
      <c r="F10" s="92"/>
      <c r="G10" s="14">
        <f t="shared" ref="G10:H10" si="2">SUM(G11:G13)</f>
        <v>0</v>
      </c>
      <c r="H10" s="14">
        <f t="shared" si="2"/>
        <v>0</v>
      </c>
      <c r="I10" s="14">
        <f>SUM(I11:I15)</f>
        <v>22473000</v>
      </c>
      <c r="J10" s="14">
        <f t="shared" ref="J10:O10" si="3">SUM(J11:J15)</f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4">
        <f t="shared" si="3"/>
        <v>22473000</v>
      </c>
      <c r="P10" s="44"/>
      <c r="Q10" s="59"/>
      <c r="R10" s="55"/>
      <c r="S10" s="56"/>
      <c r="T10" s="45"/>
    </row>
    <row r="11" spans="1:20" s="25" customFormat="1" ht="21" customHeight="1" x14ac:dyDescent="0.35">
      <c r="A11" s="19">
        <v>1</v>
      </c>
      <c r="B11" s="24">
        <v>1</v>
      </c>
      <c r="C11" s="24" t="s">
        <v>43</v>
      </c>
      <c r="D11" s="17"/>
      <c r="E11" s="27"/>
      <c r="F11" s="27"/>
      <c r="G11" s="18">
        <v>0</v>
      </c>
      <c r="H11" s="18">
        <v>0</v>
      </c>
      <c r="I11" s="18">
        <f>15373000+600000</f>
        <v>15973000</v>
      </c>
      <c r="J11" s="18"/>
      <c r="K11" s="18">
        <v>0</v>
      </c>
      <c r="L11" s="18">
        <v>0</v>
      </c>
      <c r="M11" s="18">
        <v>0</v>
      </c>
      <c r="N11" s="18">
        <v>0</v>
      </c>
      <c r="O11" s="26">
        <f t="shared" ref="O11:O13" si="4">SUM(G11:N11)</f>
        <v>15973000</v>
      </c>
      <c r="P11" s="44" t="s">
        <v>73</v>
      </c>
      <c r="Q11" s="54"/>
      <c r="R11" s="60"/>
      <c r="S11" s="63">
        <f>+O11</f>
        <v>15973000</v>
      </c>
      <c r="T11" s="50" t="s">
        <v>73</v>
      </c>
    </row>
    <row r="12" spans="1:20" s="25" customFormat="1" ht="21" customHeight="1" x14ac:dyDescent="0.35">
      <c r="A12" s="19">
        <v>2</v>
      </c>
      <c r="B12" s="24">
        <v>2</v>
      </c>
      <c r="C12" s="24" t="s">
        <v>30</v>
      </c>
      <c r="D12" s="17"/>
      <c r="E12" s="27"/>
      <c r="F12" s="27"/>
      <c r="G12" s="18">
        <v>0</v>
      </c>
      <c r="H12" s="18">
        <v>0</v>
      </c>
      <c r="I12" s="18">
        <v>1500000</v>
      </c>
      <c r="J12" s="18"/>
      <c r="K12" s="18">
        <v>0</v>
      </c>
      <c r="L12" s="18">
        <v>0</v>
      </c>
      <c r="M12" s="18">
        <v>0</v>
      </c>
      <c r="N12" s="18">
        <v>0</v>
      </c>
      <c r="O12" s="26">
        <f t="shared" si="4"/>
        <v>1500000</v>
      </c>
      <c r="P12" s="44" t="s">
        <v>72</v>
      </c>
      <c r="Q12" s="54"/>
      <c r="R12" s="62">
        <f>+O12</f>
        <v>1500000</v>
      </c>
      <c r="S12" s="61"/>
      <c r="T12" s="50" t="s">
        <v>72</v>
      </c>
    </row>
    <row r="13" spans="1:20" s="25" customFormat="1" ht="21" customHeight="1" x14ac:dyDescent="0.35">
      <c r="A13" s="19">
        <v>3</v>
      </c>
      <c r="B13" s="24">
        <v>3</v>
      </c>
      <c r="C13" s="24" t="s">
        <v>48</v>
      </c>
      <c r="D13" s="17"/>
      <c r="E13" s="27"/>
      <c r="F13" s="27"/>
      <c r="G13" s="18">
        <v>0</v>
      </c>
      <c r="H13" s="18">
        <v>0</v>
      </c>
      <c r="I13" s="18">
        <v>2000000</v>
      </c>
      <c r="J13" s="18"/>
      <c r="K13" s="18">
        <v>0</v>
      </c>
      <c r="L13" s="18">
        <v>0</v>
      </c>
      <c r="M13" s="18">
        <v>0</v>
      </c>
      <c r="N13" s="18">
        <v>0</v>
      </c>
      <c r="O13" s="26">
        <f t="shared" si="4"/>
        <v>2000000</v>
      </c>
      <c r="P13" s="44" t="s">
        <v>72</v>
      </c>
      <c r="Q13" s="54"/>
      <c r="R13" s="62">
        <f>+O13</f>
        <v>2000000</v>
      </c>
      <c r="S13" s="61"/>
      <c r="T13" s="50" t="s">
        <v>72</v>
      </c>
    </row>
    <row r="14" spans="1:20" s="25" customFormat="1" ht="21" customHeight="1" x14ac:dyDescent="0.35">
      <c r="A14" s="19">
        <v>4</v>
      </c>
      <c r="B14" s="24">
        <v>4</v>
      </c>
      <c r="C14" s="24" t="s">
        <v>95</v>
      </c>
      <c r="D14" s="17"/>
      <c r="E14" s="27"/>
      <c r="F14" s="27"/>
      <c r="G14" s="18">
        <v>0</v>
      </c>
      <c r="H14" s="18">
        <v>0</v>
      </c>
      <c r="I14" s="18">
        <v>2000000</v>
      </c>
      <c r="J14" s="18"/>
      <c r="K14" s="18">
        <v>0</v>
      </c>
      <c r="L14" s="18">
        <v>0</v>
      </c>
      <c r="M14" s="18">
        <v>0</v>
      </c>
      <c r="N14" s="18">
        <v>0</v>
      </c>
      <c r="O14" s="26">
        <f t="shared" ref="O14:O15" si="5">SUM(G14:N14)</f>
        <v>2000000</v>
      </c>
      <c r="P14" s="44" t="s">
        <v>72</v>
      </c>
      <c r="Q14" s="54"/>
      <c r="R14" s="62">
        <f t="shared" ref="R14:R15" si="6">+O14</f>
        <v>2000000</v>
      </c>
      <c r="S14" s="61"/>
      <c r="T14" s="50" t="s">
        <v>72</v>
      </c>
    </row>
    <row r="15" spans="1:20" s="25" customFormat="1" ht="21" customHeight="1" x14ac:dyDescent="0.35">
      <c r="A15" s="19">
        <v>5</v>
      </c>
      <c r="B15" s="24">
        <v>5</v>
      </c>
      <c r="C15" s="24" t="s">
        <v>96</v>
      </c>
      <c r="D15" s="17"/>
      <c r="E15" s="27"/>
      <c r="F15" s="27"/>
      <c r="G15" s="18">
        <v>0</v>
      </c>
      <c r="H15" s="18">
        <v>0</v>
      </c>
      <c r="I15" s="18">
        <v>1000000</v>
      </c>
      <c r="J15" s="18"/>
      <c r="K15" s="18">
        <v>0</v>
      </c>
      <c r="L15" s="18">
        <v>0</v>
      </c>
      <c r="M15" s="18">
        <v>0</v>
      </c>
      <c r="N15" s="18">
        <v>0</v>
      </c>
      <c r="O15" s="26">
        <f t="shared" si="5"/>
        <v>1000000</v>
      </c>
      <c r="P15" s="44" t="s">
        <v>72</v>
      </c>
      <c r="Q15" s="54"/>
      <c r="R15" s="62">
        <f t="shared" si="6"/>
        <v>1000000</v>
      </c>
      <c r="S15" s="61"/>
      <c r="T15" s="50" t="s">
        <v>72</v>
      </c>
    </row>
    <row r="16" spans="1:20" x14ac:dyDescent="0.35">
      <c r="A16" s="90" t="s">
        <v>63</v>
      </c>
      <c r="B16" s="91"/>
      <c r="C16" s="91"/>
      <c r="D16" s="91"/>
      <c r="E16" s="91"/>
      <c r="F16" s="92"/>
      <c r="G16" s="14">
        <f>SUM(G17:G19)</f>
        <v>0</v>
      </c>
      <c r="H16" s="14">
        <f>SUM(H17:H19)</f>
        <v>0</v>
      </c>
      <c r="I16" s="14">
        <f>SUM(I17)</f>
        <v>0</v>
      </c>
      <c r="J16" s="14">
        <f t="shared" ref="J16:M16" si="7">SUM(J17)</f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>SUM(N17)</f>
        <v>1500000</v>
      </c>
      <c r="O16" s="14">
        <f>SUM(O17)</f>
        <v>1500000</v>
      </c>
      <c r="P16" s="44"/>
      <c r="Q16" s="59"/>
      <c r="R16" s="55"/>
      <c r="S16" s="56"/>
      <c r="T16" s="45"/>
    </row>
    <row r="17" spans="1:20" x14ac:dyDescent="0.35">
      <c r="A17" s="19">
        <v>6</v>
      </c>
      <c r="B17" s="20">
        <v>1</v>
      </c>
      <c r="C17" s="20" t="s">
        <v>93</v>
      </c>
      <c r="D17" s="28"/>
      <c r="E17" s="21"/>
      <c r="F17" s="21"/>
      <c r="G17" s="22">
        <v>0</v>
      </c>
      <c r="H17" s="22">
        <v>0</v>
      </c>
      <c r="I17" s="22">
        <v>0</v>
      </c>
      <c r="J17" s="22"/>
      <c r="K17" s="22">
        <v>0</v>
      </c>
      <c r="L17" s="22">
        <v>0</v>
      </c>
      <c r="M17" s="22">
        <v>0</v>
      </c>
      <c r="N17" s="22">
        <v>1500000</v>
      </c>
      <c r="O17" s="26">
        <f t="shared" ref="O17" si="8">SUM(G17:N17)</f>
        <v>1500000</v>
      </c>
      <c r="P17" s="44" t="s">
        <v>72</v>
      </c>
      <c r="Q17" s="54"/>
      <c r="R17" s="62">
        <f>+O17</f>
        <v>1500000</v>
      </c>
      <c r="S17" s="56"/>
      <c r="T17" s="50" t="s">
        <v>76</v>
      </c>
    </row>
  </sheetData>
  <autoFilter ref="A5:S13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5">
    <mergeCell ref="A1:O1"/>
    <mergeCell ref="A2:O2"/>
    <mergeCell ref="A3:O3"/>
    <mergeCell ref="A5:F7"/>
    <mergeCell ref="G5:O5"/>
    <mergeCell ref="G6:H6"/>
    <mergeCell ref="I6:J6"/>
    <mergeCell ref="K6:L6"/>
    <mergeCell ref="M6:M7"/>
    <mergeCell ref="N6:N7"/>
    <mergeCell ref="A16:F16"/>
    <mergeCell ref="A10:F10"/>
    <mergeCell ref="O6:O7"/>
    <mergeCell ref="A8:F8"/>
    <mergeCell ref="A9:F9"/>
  </mergeCells>
  <printOptions horizontalCentered="1"/>
  <pageMargins left="0.39370078740157483" right="0.39370078740157483" top="0.39370078740157483" bottom="0.39370078740157483" header="0.31496062992125984" footer="0.31496062992125984"/>
  <pageSetup paperSize="9" firstPageNumber="21" fitToHeight="0" orientation="landscape" useFirstPageNumber="1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1375-7CE8-49DB-9B27-F51E1FEF76A0}">
  <sheetPr>
    <tabColor theme="9" tint="0.39997558519241921"/>
    <pageSetUpPr fitToPage="1"/>
  </sheetPr>
  <dimension ref="A1:T60"/>
  <sheetViews>
    <sheetView view="pageBreakPreview" zoomScale="70" zoomScaleNormal="70" zoomScaleSheetLayoutView="70" zoomScalePageLayoutView="60" workbookViewId="0">
      <pane ySplit="9" topLeftCell="A44" activePane="bottomLeft" state="frozen"/>
      <selection pane="bottomLeft" activeCell="A60" sqref="A60"/>
    </sheetView>
  </sheetViews>
  <sheetFormatPr defaultColWidth="2.25" defaultRowHeight="21" x14ac:dyDescent="0.35"/>
  <cols>
    <col min="1" max="2" width="3.125" style="2" bestFit="1" customWidth="1"/>
    <col min="3" max="3" width="7.75" style="2" customWidth="1"/>
    <col min="4" max="4" width="78.75" style="2" bestFit="1" customWidth="1"/>
    <col min="5" max="5" width="9.25" style="29" hidden="1" customWidth="1"/>
    <col min="6" max="6" width="3.25" style="29" hidden="1" customWidth="1"/>
    <col min="7" max="7" width="21.25" style="2" hidden="1" customWidth="1"/>
    <col min="8" max="8" width="12.25" style="2" hidden="1" customWidth="1"/>
    <col min="9" max="9" width="25.125" style="2" bestFit="1" customWidth="1"/>
    <col min="10" max="10" width="13.25" style="2" hidden="1" customWidth="1"/>
    <col min="11" max="11" width="10.5" style="2" bestFit="1" customWidth="1"/>
    <col min="12" max="12" width="10.75" style="2" bestFit="1" customWidth="1"/>
    <col min="13" max="13" width="12.125" style="2" hidden="1" customWidth="1"/>
    <col min="14" max="14" width="11.5" style="2" bestFit="1" customWidth="1"/>
    <col min="15" max="15" width="13.75" style="25" bestFit="1" customWidth="1"/>
    <col min="16" max="16" width="20.125" style="12" hidden="1" customWidth="1"/>
    <col min="17" max="17" width="12.25" style="51" bestFit="1" customWidth="1"/>
    <col min="18" max="19" width="13.25" style="52" bestFit="1" customWidth="1"/>
    <col min="20" max="20" width="29" style="2" bestFit="1" customWidth="1"/>
    <col min="21" max="79" width="2.25" style="2" customWidth="1"/>
    <col min="80" max="16384" width="2.25" style="2"/>
  </cols>
  <sheetData>
    <row r="1" spans="1:20" x14ac:dyDescent="0.3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0" x14ac:dyDescent="0.3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0" x14ac:dyDescent="0.3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20" ht="11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5"/>
    </row>
    <row r="5" spans="1:20" x14ac:dyDescent="0.35">
      <c r="A5" s="94" t="s">
        <v>1</v>
      </c>
      <c r="B5" s="95"/>
      <c r="C5" s="95"/>
      <c r="D5" s="95"/>
      <c r="E5" s="95"/>
      <c r="F5" s="96"/>
      <c r="G5" s="94" t="s">
        <v>2</v>
      </c>
      <c r="H5" s="95"/>
      <c r="I5" s="95"/>
      <c r="J5" s="95"/>
      <c r="K5" s="95"/>
      <c r="L5" s="95"/>
      <c r="M5" s="95"/>
      <c r="N5" s="103"/>
      <c r="O5" s="96"/>
      <c r="R5" s="53"/>
    </row>
    <row r="6" spans="1:20" x14ac:dyDescent="0.35">
      <c r="A6" s="97"/>
      <c r="B6" s="98"/>
      <c r="C6" s="98"/>
      <c r="D6" s="98"/>
      <c r="E6" s="98"/>
      <c r="F6" s="99"/>
      <c r="G6" s="104" t="s">
        <v>3</v>
      </c>
      <c r="H6" s="105"/>
      <c r="I6" s="104" t="s">
        <v>4</v>
      </c>
      <c r="J6" s="105"/>
      <c r="K6" s="104" t="s">
        <v>5</v>
      </c>
      <c r="L6" s="105"/>
      <c r="M6" s="85" t="s">
        <v>6</v>
      </c>
      <c r="N6" s="85" t="s">
        <v>7</v>
      </c>
      <c r="O6" s="85" t="s">
        <v>8</v>
      </c>
    </row>
    <row r="7" spans="1:20" x14ac:dyDescent="0.35">
      <c r="A7" s="100"/>
      <c r="B7" s="101"/>
      <c r="C7" s="101"/>
      <c r="D7" s="101"/>
      <c r="E7" s="101"/>
      <c r="F7" s="102"/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  <c r="L7" s="7" t="s">
        <v>22</v>
      </c>
      <c r="M7" s="86"/>
      <c r="N7" s="86"/>
      <c r="O7" s="86"/>
    </row>
    <row r="8" spans="1:20" x14ac:dyDescent="0.35">
      <c r="A8" s="88" t="s">
        <v>9</v>
      </c>
      <c r="B8" s="88"/>
      <c r="C8" s="88"/>
      <c r="D8" s="88"/>
      <c r="E8" s="88"/>
      <c r="F8" s="88"/>
      <c r="G8" s="8">
        <f>+(G9*100)/$O$9</f>
        <v>0</v>
      </c>
      <c r="H8" s="8"/>
      <c r="I8" s="8">
        <f>+(I9*100)/$O$9</f>
        <v>84.303872532007105</v>
      </c>
      <c r="J8" s="8"/>
      <c r="K8" s="8">
        <f>+(K9*100)/$O$9</f>
        <v>9.4444201480364516</v>
      </c>
      <c r="L8" s="8"/>
      <c r="M8" s="8">
        <f>+(M9*100)/$O$9</f>
        <v>0</v>
      </c>
      <c r="N8" s="8">
        <f>+(N9*100)/$O$9</f>
        <v>4.830864747239068</v>
      </c>
      <c r="O8" s="9">
        <f t="shared" ref="O8:O11" si="0">SUM(G8:N8)</f>
        <v>98.579157427282624</v>
      </c>
      <c r="P8" s="44"/>
      <c r="Q8" s="54" t="s">
        <v>71</v>
      </c>
      <c r="R8" s="55" t="s">
        <v>72</v>
      </c>
      <c r="S8" s="56" t="s">
        <v>73</v>
      </c>
      <c r="T8" s="45" t="s">
        <v>84</v>
      </c>
    </row>
    <row r="9" spans="1:20" x14ac:dyDescent="0.35">
      <c r="A9" s="89" t="s">
        <v>10</v>
      </c>
      <c r="B9" s="89"/>
      <c r="C9" s="89"/>
      <c r="D9" s="89"/>
      <c r="E9" s="89"/>
      <c r="F9" s="89"/>
      <c r="G9" s="10">
        <f>+G10</f>
        <v>0</v>
      </c>
      <c r="H9" s="10">
        <f t="shared" ref="H9:O12" si="1">+H10</f>
        <v>0</v>
      </c>
      <c r="I9" s="10">
        <f>+I10</f>
        <v>29666859</v>
      </c>
      <c r="J9" s="10">
        <f t="shared" si="1"/>
        <v>0</v>
      </c>
      <c r="K9" s="10">
        <f t="shared" si="1"/>
        <v>3323528</v>
      </c>
      <c r="L9" s="10">
        <f t="shared" si="1"/>
        <v>500000</v>
      </c>
      <c r="M9" s="10">
        <f t="shared" si="1"/>
        <v>0</v>
      </c>
      <c r="N9" s="10">
        <f t="shared" si="1"/>
        <v>1700000</v>
      </c>
      <c r="O9" s="10">
        <f t="shared" si="1"/>
        <v>35190387</v>
      </c>
      <c r="P9" s="44"/>
      <c r="Q9" s="54">
        <f>SUM(Q10:Q60)</f>
        <v>3965179</v>
      </c>
      <c r="R9" s="57">
        <f>SUM(R10:R60)</f>
        <v>15577348</v>
      </c>
      <c r="S9" s="58">
        <f>SUM(S10:S60)</f>
        <v>15647860</v>
      </c>
      <c r="T9" s="45"/>
    </row>
    <row r="10" spans="1:20" x14ac:dyDescent="0.35">
      <c r="A10" s="117" t="s">
        <v>11</v>
      </c>
      <c r="B10" s="118"/>
      <c r="C10" s="118"/>
      <c r="D10" s="118"/>
      <c r="E10" s="118"/>
      <c r="F10" s="119"/>
      <c r="G10" s="11">
        <f>+G11</f>
        <v>0</v>
      </c>
      <c r="H10" s="11">
        <f t="shared" si="1"/>
        <v>0</v>
      </c>
      <c r="I10" s="11">
        <f>+I11</f>
        <v>29666859</v>
      </c>
      <c r="J10" s="11">
        <f t="shared" si="1"/>
        <v>0</v>
      </c>
      <c r="K10" s="11">
        <f t="shared" si="1"/>
        <v>3323528</v>
      </c>
      <c r="L10" s="11">
        <f t="shared" si="1"/>
        <v>500000</v>
      </c>
      <c r="M10" s="11">
        <f t="shared" si="1"/>
        <v>0</v>
      </c>
      <c r="N10" s="11">
        <f t="shared" si="1"/>
        <v>1700000</v>
      </c>
      <c r="O10" s="11">
        <f t="shared" si="0"/>
        <v>35190387</v>
      </c>
      <c r="P10" s="44"/>
      <c r="Q10" s="59"/>
      <c r="R10" s="55"/>
      <c r="S10" s="56"/>
      <c r="T10" s="45"/>
    </row>
    <row r="11" spans="1:20" x14ac:dyDescent="0.35">
      <c r="A11" s="120" t="s">
        <v>12</v>
      </c>
      <c r="B11" s="121"/>
      <c r="C11" s="121"/>
      <c r="D11" s="121"/>
      <c r="E11" s="121"/>
      <c r="F11" s="122"/>
      <c r="G11" s="13">
        <f>+G12</f>
        <v>0</v>
      </c>
      <c r="H11" s="13">
        <f t="shared" si="1"/>
        <v>0</v>
      </c>
      <c r="I11" s="13">
        <f>+I12</f>
        <v>29666859</v>
      </c>
      <c r="J11" s="13">
        <f t="shared" si="1"/>
        <v>0</v>
      </c>
      <c r="K11" s="13">
        <f t="shared" si="1"/>
        <v>3323528</v>
      </c>
      <c r="L11" s="13">
        <f t="shared" si="1"/>
        <v>500000</v>
      </c>
      <c r="M11" s="13">
        <f t="shared" si="1"/>
        <v>0</v>
      </c>
      <c r="N11" s="13">
        <f t="shared" si="1"/>
        <v>1700000</v>
      </c>
      <c r="O11" s="13">
        <f t="shared" si="0"/>
        <v>35190387</v>
      </c>
      <c r="P11" s="44"/>
      <c r="Q11" s="59"/>
      <c r="R11" s="55"/>
      <c r="S11" s="56"/>
      <c r="T11" s="45"/>
    </row>
    <row r="12" spans="1:20" x14ac:dyDescent="0.35">
      <c r="A12" s="114" t="s">
        <v>13</v>
      </c>
      <c r="B12" s="115"/>
      <c r="C12" s="115"/>
      <c r="D12" s="115"/>
      <c r="E12" s="115"/>
      <c r="F12" s="116"/>
      <c r="G12" s="14">
        <f>+G13</f>
        <v>0</v>
      </c>
      <c r="H12" s="14">
        <f t="shared" si="1"/>
        <v>0</v>
      </c>
      <c r="I12" s="14">
        <f>+I13</f>
        <v>29666859</v>
      </c>
      <c r="J12" s="14">
        <f t="shared" si="1"/>
        <v>0</v>
      </c>
      <c r="K12" s="14">
        <f t="shared" si="1"/>
        <v>3323528</v>
      </c>
      <c r="L12" s="14">
        <f t="shared" si="1"/>
        <v>500000</v>
      </c>
      <c r="M12" s="14">
        <f t="shared" si="1"/>
        <v>0</v>
      </c>
      <c r="N12" s="14">
        <f t="shared" si="1"/>
        <v>1700000</v>
      </c>
      <c r="O12" s="14">
        <f>SUM(G12:N12)</f>
        <v>35190387</v>
      </c>
      <c r="P12" s="44"/>
      <c r="Q12" s="59"/>
      <c r="R12" s="55"/>
      <c r="S12" s="56"/>
      <c r="T12" s="45"/>
    </row>
    <row r="13" spans="1:20" x14ac:dyDescent="0.35">
      <c r="A13" s="110" t="s">
        <v>14</v>
      </c>
      <c r="B13" s="111"/>
      <c r="C13" s="111"/>
      <c r="D13" s="111"/>
      <c r="E13" s="111"/>
      <c r="F13" s="112"/>
      <c r="G13" s="15">
        <f>+G17+G14</f>
        <v>0</v>
      </c>
      <c r="H13" s="15">
        <f t="shared" ref="H13:O13" si="2">+H17+H14</f>
        <v>0</v>
      </c>
      <c r="I13" s="15">
        <f>+I17+I14</f>
        <v>29666859</v>
      </c>
      <c r="J13" s="15">
        <f t="shared" si="2"/>
        <v>0</v>
      </c>
      <c r="K13" s="15">
        <f t="shared" si="2"/>
        <v>3323528</v>
      </c>
      <c r="L13" s="15">
        <f t="shared" si="2"/>
        <v>500000</v>
      </c>
      <c r="M13" s="15">
        <f t="shared" si="2"/>
        <v>0</v>
      </c>
      <c r="N13" s="15">
        <f t="shared" si="2"/>
        <v>1700000</v>
      </c>
      <c r="O13" s="15">
        <f t="shared" si="2"/>
        <v>35190387</v>
      </c>
      <c r="P13" s="44"/>
      <c r="Q13" s="59"/>
      <c r="R13" s="55"/>
      <c r="S13" s="56"/>
      <c r="T13" s="45"/>
    </row>
    <row r="14" spans="1:20" x14ac:dyDescent="0.35">
      <c r="A14" s="113" t="s">
        <v>42</v>
      </c>
      <c r="B14" s="113"/>
      <c r="C14" s="113"/>
      <c r="D14" s="113"/>
      <c r="E14" s="113"/>
      <c r="F14" s="113"/>
      <c r="G14" s="16">
        <f>+G15</f>
        <v>0</v>
      </c>
      <c r="H14" s="16">
        <f t="shared" ref="H14:O14" si="3">+H15</f>
        <v>0</v>
      </c>
      <c r="I14" s="16">
        <f t="shared" si="3"/>
        <v>0</v>
      </c>
      <c r="J14" s="16">
        <f t="shared" si="3"/>
        <v>0</v>
      </c>
      <c r="K14" s="16">
        <f t="shared" si="3"/>
        <v>526600</v>
      </c>
      <c r="L14" s="16">
        <f t="shared" si="3"/>
        <v>0</v>
      </c>
      <c r="M14" s="16">
        <f t="shared" si="3"/>
        <v>0</v>
      </c>
      <c r="N14" s="16">
        <f t="shared" si="3"/>
        <v>0</v>
      </c>
      <c r="O14" s="16">
        <f t="shared" si="3"/>
        <v>526600</v>
      </c>
      <c r="P14" s="44"/>
      <c r="Q14" s="59"/>
      <c r="R14" s="55"/>
      <c r="S14" s="56"/>
      <c r="T14" s="45"/>
    </row>
    <row r="15" spans="1:20" x14ac:dyDescent="0.35">
      <c r="A15" s="90" t="s">
        <v>41</v>
      </c>
      <c r="B15" s="91"/>
      <c r="C15" s="91"/>
      <c r="D15" s="91"/>
      <c r="E15" s="91"/>
      <c r="F15" s="92"/>
      <c r="G15" s="14">
        <f t="shared" ref="G15:O15" si="4">+G16</f>
        <v>0</v>
      </c>
      <c r="H15" s="14">
        <f t="shared" si="4"/>
        <v>0</v>
      </c>
      <c r="I15" s="14">
        <f>+I16</f>
        <v>0</v>
      </c>
      <c r="J15" s="14">
        <f t="shared" si="4"/>
        <v>0</v>
      </c>
      <c r="K15" s="14">
        <f t="shared" si="4"/>
        <v>526600</v>
      </c>
      <c r="L15" s="14">
        <f t="shared" si="4"/>
        <v>0</v>
      </c>
      <c r="M15" s="14">
        <f t="shared" si="4"/>
        <v>0</v>
      </c>
      <c r="N15" s="14">
        <f t="shared" si="4"/>
        <v>0</v>
      </c>
      <c r="O15" s="14">
        <f t="shared" si="4"/>
        <v>526600</v>
      </c>
      <c r="P15" s="44"/>
      <c r="Q15" s="59"/>
      <c r="R15" s="55"/>
      <c r="S15" s="56"/>
      <c r="T15" s="45"/>
    </row>
    <row r="16" spans="1:20" s="25" customFormat="1" ht="21" customHeight="1" x14ac:dyDescent="0.35">
      <c r="A16" s="19">
        <v>1</v>
      </c>
      <c r="B16" s="20">
        <v>1</v>
      </c>
      <c r="C16" s="20" t="s">
        <v>40</v>
      </c>
      <c r="D16" s="23"/>
      <c r="E16" s="21"/>
      <c r="F16" s="21"/>
      <c r="G16" s="22">
        <v>0</v>
      </c>
      <c r="H16" s="22">
        <v>0</v>
      </c>
      <c r="I16" s="22">
        <v>0</v>
      </c>
      <c r="J16" s="22"/>
      <c r="K16" s="22">
        <v>526600</v>
      </c>
      <c r="L16" s="22">
        <v>0</v>
      </c>
      <c r="M16" s="22">
        <v>0</v>
      </c>
      <c r="N16" s="18">
        <v>0</v>
      </c>
      <c r="O16" s="26">
        <f>SUM(G16:N16)</f>
        <v>526600</v>
      </c>
      <c r="P16" s="44" t="s">
        <v>71</v>
      </c>
      <c r="Q16" s="54">
        <f>+O16</f>
        <v>526600</v>
      </c>
      <c r="R16" s="60"/>
      <c r="S16" s="61"/>
      <c r="T16" s="46"/>
    </row>
    <row r="17" spans="1:20" x14ac:dyDescent="0.35">
      <c r="A17" s="113" t="s">
        <v>15</v>
      </c>
      <c r="B17" s="113"/>
      <c r="C17" s="113"/>
      <c r="D17" s="113"/>
      <c r="E17" s="113"/>
      <c r="F17" s="113"/>
      <c r="G17" s="16">
        <f t="shared" ref="G17:O17" si="5">+G18+G22+G35+G42+G44+G57</f>
        <v>0</v>
      </c>
      <c r="H17" s="16">
        <f t="shared" si="5"/>
        <v>0</v>
      </c>
      <c r="I17" s="16">
        <f t="shared" si="5"/>
        <v>29666859</v>
      </c>
      <c r="J17" s="16">
        <f t="shared" si="5"/>
        <v>0</v>
      </c>
      <c r="K17" s="16">
        <f t="shared" si="5"/>
        <v>2796928</v>
      </c>
      <c r="L17" s="16">
        <f t="shared" si="5"/>
        <v>500000</v>
      </c>
      <c r="M17" s="16">
        <f t="shared" si="5"/>
        <v>0</v>
      </c>
      <c r="N17" s="16">
        <f t="shared" si="5"/>
        <v>1700000</v>
      </c>
      <c r="O17" s="16">
        <f t="shared" si="5"/>
        <v>34663787</v>
      </c>
      <c r="P17" s="44"/>
      <c r="Q17" s="59"/>
      <c r="R17" s="55"/>
      <c r="S17" s="56"/>
      <c r="T17" s="45"/>
    </row>
    <row r="18" spans="1:20" x14ac:dyDescent="0.35">
      <c r="A18" s="90" t="s">
        <v>24</v>
      </c>
      <c r="B18" s="91"/>
      <c r="C18" s="91"/>
      <c r="D18" s="91"/>
      <c r="E18" s="91"/>
      <c r="F18" s="92"/>
      <c r="G18" s="14">
        <f t="shared" ref="G18:O18" si="6">SUM(G19:G21)</f>
        <v>0</v>
      </c>
      <c r="H18" s="14">
        <f t="shared" si="6"/>
        <v>0</v>
      </c>
      <c r="I18" s="14">
        <f>SUM(I19:I21)</f>
        <v>697529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697529</v>
      </c>
      <c r="P18" s="44"/>
      <c r="Q18" s="59"/>
      <c r="R18" s="55"/>
      <c r="S18" s="56"/>
      <c r="T18" s="45"/>
    </row>
    <row r="19" spans="1:20" s="25" customFormat="1" ht="21" customHeight="1" x14ac:dyDescent="0.35">
      <c r="A19" s="19">
        <v>2</v>
      </c>
      <c r="B19" s="20">
        <v>1</v>
      </c>
      <c r="C19" s="20" t="s">
        <v>37</v>
      </c>
      <c r="D19" s="23"/>
      <c r="E19" s="21"/>
      <c r="F19" s="21"/>
      <c r="G19" s="22" t="s">
        <v>26</v>
      </c>
      <c r="H19" s="22" t="s">
        <v>26</v>
      </c>
      <c r="I19" s="22">
        <v>497229</v>
      </c>
      <c r="J19" s="22"/>
      <c r="K19" s="22" t="s">
        <v>26</v>
      </c>
      <c r="L19" s="22" t="s">
        <v>26</v>
      </c>
      <c r="M19" s="22" t="s">
        <v>26</v>
      </c>
      <c r="N19" s="18" t="s">
        <v>26</v>
      </c>
      <c r="O19" s="26">
        <f t="shared" ref="O19:O21" si="7">SUM(G19:N19)</f>
        <v>497229</v>
      </c>
      <c r="P19" s="44" t="s">
        <v>75</v>
      </c>
      <c r="Q19" s="54">
        <f>+O19</f>
        <v>497229</v>
      </c>
      <c r="R19" s="60"/>
      <c r="S19" s="61"/>
      <c r="T19" s="47" t="s">
        <v>82</v>
      </c>
    </row>
    <row r="20" spans="1:20" s="25" customFormat="1" ht="21" customHeight="1" x14ac:dyDescent="0.35">
      <c r="A20" s="19">
        <v>3</v>
      </c>
      <c r="B20" s="24">
        <v>2</v>
      </c>
      <c r="C20" s="24" t="s">
        <v>39</v>
      </c>
      <c r="D20" s="17"/>
      <c r="E20" s="27"/>
      <c r="F20" s="27"/>
      <c r="G20" s="18">
        <v>0</v>
      </c>
      <c r="H20" s="18">
        <v>0</v>
      </c>
      <c r="I20" s="18">
        <v>40000</v>
      </c>
      <c r="J20" s="18"/>
      <c r="K20" s="18">
        <v>0</v>
      </c>
      <c r="L20" s="18">
        <v>0</v>
      </c>
      <c r="M20" s="18">
        <v>0</v>
      </c>
      <c r="N20" s="18">
        <v>0</v>
      </c>
      <c r="O20" s="26">
        <f t="shared" si="7"/>
        <v>40000</v>
      </c>
      <c r="P20" s="44" t="s">
        <v>75</v>
      </c>
      <c r="Q20" s="54">
        <f>+O20</f>
        <v>40000</v>
      </c>
      <c r="R20" s="60"/>
      <c r="S20" s="61"/>
      <c r="T20" s="47" t="s">
        <v>83</v>
      </c>
    </row>
    <row r="21" spans="1:20" s="25" customFormat="1" ht="21" customHeight="1" x14ac:dyDescent="0.35">
      <c r="A21" s="19">
        <v>4</v>
      </c>
      <c r="B21" s="24">
        <v>3</v>
      </c>
      <c r="C21" s="24" t="s">
        <v>25</v>
      </c>
      <c r="D21" s="17"/>
      <c r="E21" s="27"/>
      <c r="F21" s="27"/>
      <c r="G21" s="18">
        <v>0</v>
      </c>
      <c r="H21" s="18">
        <v>0</v>
      </c>
      <c r="I21" s="18">
        <v>160300</v>
      </c>
      <c r="J21" s="18"/>
      <c r="K21" s="18">
        <v>0</v>
      </c>
      <c r="L21" s="18">
        <v>0</v>
      </c>
      <c r="M21" s="18">
        <v>0</v>
      </c>
      <c r="N21" s="18">
        <v>0</v>
      </c>
      <c r="O21" s="26">
        <f t="shared" si="7"/>
        <v>160300</v>
      </c>
      <c r="P21" s="44" t="s">
        <v>75</v>
      </c>
      <c r="Q21" s="54">
        <f>+O21</f>
        <v>160300</v>
      </c>
      <c r="R21" s="60"/>
      <c r="S21" s="61"/>
      <c r="T21" s="47" t="s">
        <v>85</v>
      </c>
    </row>
    <row r="22" spans="1:20" x14ac:dyDescent="0.35">
      <c r="A22" s="90" t="s">
        <v>27</v>
      </c>
      <c r="B22" s="91"/>
      <c r="C22" s="91"/>
      <c r="D22" s="91"/>
      <c r="E22" s="91"/>
      <c r="F22" s="92"/>
      <c r="G22" s="14">
        <f>SUM(G23:G32)</f>
        <v>0</v>
      </c>
      <c r="H22" s="14">
        <f>SUM(H23:H32)</f>
        <v>0</v>
      </c>
      <c r="I22" s="14">
        <f>SUM(I23:I34)</f>
        <v>22287860</v>
      </c>
      <c r="J22" s="14">
        <f t="shared" ref="J22:N22" si="8">SUM(J23:J34)</f>
        <v>0</v>
      </c>
      <c r="K22" s="14">
        <f t="shared" si="8"/>
        <v>2157428</v>
      </c>
      <c r="L22" s="14">
        <f t="shared" si="8"/>
        <v>500000</v>
      </c>
      <c r="M22" s="14">
        <f t="shared" si="8"/>
        <v>0</v>
      </c>
      <c r="N22" s="14">
        <f t="shared" si="8"/>
        <v>0</v>
      </c>
      <c r="O22" s="14">
        <f>SUM(O23:O34)</f>
        <v>24945288</v>
      </c>
      <c r="P22" s="44"/>
      <c r="Q22" s="59"/>
      <c r="R22" s="55"/>
      <c r="S22" s="56"/>
      <c r="T22" s="45"/>
    </row>
    <row r="23" spans="1:20" ht="24" customHeight="1" x14ac:dyDescent="0.35">
      <c r="A23" s="19">
        <v>5</v>
      </c>
      <c r="B23" s="20">
        <v>1</v>
      </c>
      <c r="C23" s="20" t="s">
        <v>28</v>
      </c>
      <c r="D23" s="28"/>
      <c r="E23" s="21"/>
      <c r="F23" s="21"/>
      <c r="G23" s="22" t="s">
        <v>26</v>
      </c>
      <c r="H23" s="22" t="s">
        <v>26</v>
      </c>
      <c r="I23" s="22">
        <f>150000+120000</f>
        <v>270000</v>
      </c>
      <c r="J23" s="22"/>
      <c r="K23" s="22">
        <v>0</v>
      </c>
      <c r="L23" s="22">
        <v>0</v>
      </c>
      <c r="M23" s="22" t="s">
        <v>26</v>
      </c>
      <c r="N23" s="22">
        <v>0</v>
      </c>
      <c r="O23" s="26">
        <f t="shared" ref="O23:O33" si="9">SUM(G23:N23)</f>
        <v>270000</v>
      </c>
      <c r="P23" s="44" t="s">
        <v>72</v>
      </c>
      <c r="Q23" s="54"/>
      <c r="R23" s="62">
        <f>+O23</f>
        <v>270000</v>
      </c>
      <c r="S23" s="56"/>
      <c r="T23" s="49" t="s">
        <v>86</v>
      </c>
    </row>
    <row r="24" spans="1:20" s="25" customFormat="1" ht="21" customHeight="1" x14ac:dyDescent="0.35">
      <c r="A24" s="19">
        <v>6</v>
      </c>
      <c r="B24" s="24">
        <v>2</v>
      </c>
      <c r="C24" s="66" t="s">
        <v>29</v>
      </c>
      <c r="D24" s="17"/>
      <c r="E24" s="27"/>
      <c r="F24" s="27"/>
      <c r="G24" s="18" t="s">
        <v>26</v>
      </c>
      <c r="H24" s="18" t="s">
        <v>26</v>
      </c>
      <c r="I24" s="18">
        <v>0</v>
      </c>
      <c r="J24" s="18"/>
      <c r="K24" s="18">
        <f>50500+265428</f>
        <v>315928</v>
      </c>
      <c r="L24" s="18" t="s">
        <v>26</v>
      </c>
      <c r="M24" s="18" t="s">
        <v>26</v>
      </c>
      <c r="N24" s="18" t="s">
        <v>26</v>
      </c>
      <c r="O24" s="26">
        <f t="shared" si="9"/>
        <v>315928</v>
      </c>
      <c r="P24" s="44" t="s">
        <v>72</v>
      </c>
      <c r="Q24" s="54"/>
      <c r="R24" s="62">
        <f>+O24</f>
        <v>315928</v>
      </c>
      <c r="S24" s="61"/>
      <c r="T24" s="49" t="s">
        <v>87</v>
      </c>
    </row>
    <row r="25" spans="1:20" s="25" customFormat="1" ht="21" customHeight="1" x14ac:dyDescent="0.35">
      <c r="A25" s="19">
        <v>8</v>
      </c>
      <c r="B25" s="24">
        <v>4</v>
      </c>
      <c r="C25" s="24" t="s">
        <v>43</v>
      </c>
      <c r="D25" s="17"/>
      <c r="E25" s="27"/>
      <c r="F25" s="27"/>
      <c r="G25" s="18">
        <v>0</v>
      </c>
      <c r="H25" s="18">
        <v>0</v>
      </c>
      <c r="I25" s="18">
        <v>15373000</v>
      </c>
      <c r="J25" s="18"/>
      <c r="K25" s="18">
        <v>0</v>
      </c>
      <c r="L25" s="18">
        <v>0</v>
      </c>
      <c r="M25" s="18">
        <v>0</v>
      </c>
      <c r="N25" s="18">
        <v>0</v>
      </c>
      <c r="O25" s="26">
        <f t="shared" si="9"/>
        <v>15373000</v>
      </c>
      <c r="P25" s="44" t="s">
        <v>73</v>
      </c>
      <c r="Q25" s="54"/>
      <c r="R25" s="60"/>
      <c r="S25" s="63">
        <f>+O25</f>
        <v>15373000</v>
      </c>
      <c r="T25" s="50" t="s">
        <v>73</v>
      </c>
    </row>
    <row r="26" spans="1:20" s="25" customFormat="1" ht="21" customHeight="1" x14ac:dyDescent="0.35">
      <c r="A26" s="19">
        <v>9</v>
      </c>
      <c r="B26" s="24">
        <v>5</v>
      </c>
      <c r="C26" s="24" t="s">
        <v>44</v>
      </c>
      <c r="D26" s="17"/>
      <c r="E26" s="27"/>
      <c r="F26" s="27"/>
      <c r="G26" s="18">
        <v>0</v>
      </c>
      <c r="H26" s="18">
        <v>0</v>
      </c>
      <c r="I26" s="18">
        <v>500000</v>
      </c>
      <c r="J26" s="18"/>
      <c r="K26" s="18">
        <v>0</v>
      </c>
      <c r="L26" s="18">
        <v>0</v>
      </c>
      <c r="M26" s="18">
        <v>0</v>
      </c>
      <c r="N26" s="18">
        <v>0</v>
      </c>
      <c r="O26" s="26">
        <f t="shared" si="9"/>
        <v>500000</v>
      </c>
      <c r="P26" s="44" t="s">
        <v>72</v>
      </c>
      <c r="Q26" s="54"/>
      <c r="R26" s="62">
        <f>+O26</f>
        <v>500000</v>
      </c>
      <c r="S26" s="61"/>
      <c r="T26" s="49" t="s">
        <v>88</v>
      </c>
    </row>
    <row r="27" spans="1:20" s="25" customFormat="1" ht="21" customHeight="1" x14ac:dyDescent="0.35">
      <c r="A27" s="19">
        <v>10</v>
      </c>
      <c r="B27" s="24">
        <v>6</v>
      </c>
      <c r="C27" s="24" t="s">
        <v>45</v>
      </c>
      <c r="D27" s="17"/>
      <c r="E27" s="27"/>
      <c r="F27" s="27"/>
      <c r="G27" s="18">
        <v>0</v>
      </c>
      <c r="H27" s="18">
        <v>0</v>
      </c>
      <c r="I27" s="18">
        <v>70000</v>
      </c>
      <c r="J27" s="18"/>
      <c r="K27" s="18">
        <v>0</v>
      </c>
      <c r="L27" s="18">
        <v>0</v>
      </c>
      <c r="M27" s="18">
        <v>0</v>
      </c>
      <c r="N27" s="18">
        <v>0</v>
      </c>
      <c r="O27" s="26">
        <f t="shared" si="9"/>
        <v>70000</v>
      </c>
      <c r="P27" s="44" t="s">
        <v>72</v>
      </c>
      <c r="Q27" s="54"/>
      <c r="R27" s="62">
        <f>+O27</f>
        <v>70000</v>
      </c>
      <c r="S27" s="61"/>
      <c r="T27" s="50" t="s">
        <v>73</v>
      </c>
    </row>
    <row r="28" spans="1:20" s="25" customFormat="1" ht="21" customHeight="1" x14ac:dyDescent="0.35">
      <c r="A28" s="19">
        <v>11</v>
      </c>
      <c r="B28" s="24">
        <v>7</v>
      </c>
      <c r="C28" s="24" t="s">
        <v>46</v>
      </c>
      <c r="D28" s="17"/>
      <c r="E28" s="27"/>
      <c r="F28" s="27"/>
      <c r="G28" s="18">
        <v>0</v>
      </c>
      <c r="H28" s="18">
        <v>0</v>
      </c>
      <c r="I28" s="18">
        <v>274860</v>
      </c>
      <c r="J28" s="18"/>
      <c r="K28" s="18">
        <v>0</v>
      </c>
      <c r="L28" s="18">
        <v>0</v>
      </c>
      <c r="M28" s="18">
        <v>0</v>
      </c>
      <c r="N28" s="18">
        <v>0</v>
      </c>
      <c r="O28" s="26">
        <f t="shared" si="9"/>
        <v>274860</v>
      </c>
      <c r="P28" s="44" t="s">
        <v>73</v>
      </c>
      <c r="Q28" s="54"/>
      <c r="R28" s="62"/>
      <c r="S28" s="63">
        <f>+O28</f>
        <v>274860</v>
      </c>
      <c r="T28" s="50" t="s">
        <v>73</v>
      </c>
    </row>
    <row r="29" spans="1:20" s="25" customFormat="1" ht="21" customHeight="1" x14ac:dyDescent="0.35">
      <c r="A29" s="19">
        <v>12</v>
      </c>
      <c r="B29" s="24">
        <v>8</v>
      </c>
      <c r="C29" s="24" t="s">
        <v>47</v>
      </c>
      <c r="D29" s="17"/>
      <c r="E29" s="27"/>
      <c r="F29" s="27"/>
      <c r="G29" s="18">
        <v>0</v>
      </c>
      <c r="H29" s="18">
        <v>0</v>
      </c>
      <c r="I29" s="18">
        <v>0</v>
      </c>
      <c r="J29" s="18"/>
      <c r="K29" s="18">
        <v>1261500</v>
      </c>
      <c r="L29" s="18">
        <v>0</v>
      </c>
      <c r="M29" s="18">
        <v>0</v>
      </c>
      <c r="N29" s="18">
        <v>0</v>
      </c>
      <c r="O29" s="26">
        <f t="shared" si="9"/>
        <v>1261500</v>
      </c>
      <c r="P29" s="44" t="s">
        <v>71</v>
      </c>
      <c r="Q29" s="54">
        <f>+O29</f>
        <v>1261500</v>
      </c>
      <c r="R29" s="60"/>
      <c r="S29" s="61"/>
      <c r="T29" s="49" t="s">
        <v>88</v>
      </c>
    </row>
    <row r="30" spans="1:20" s="25" customFormat="1" ht="21" customHeight="1" x14ac:dyDescent="0.35">
      <c r="A30" s="19">
        <v>13</v>
      </c>
      <c r="B30" s="24">
        <v>9</v>
      </c>
      <c r="C30" s="66" t="s">
        <v>30</v>
      </c>
      <c r="D30" s="17"/>
      <c r="E30" s="27"/>
      <c r="F30" s="27"/>
      <c r="G30" s="18">
        <v>0</v>
      </c>
      <c r="H30" s="18">
        <v>0</v>
      </c>
      <c r="I30" s="18">
        <v>3000000</v>
      </c>
      <c r="J30" s="18"/>
      <c r="K30" s="18">
        <v>0</v>
      </c>
      <c r="L30" s="18">
        <v>0</v>
      </c>
      <c r="M30" s="18">
        <v>0</v>
      </c>
      <c r="N30" s="18">
        <v>0</v>
      </c>
      <c r="O30" s="26">
        <f t="shared" si="9"/>
        <v>3000000</v>
      </c>
      <c r="P30" s="44" t="s">
        <v>72</v>
      </c>
      <c r="Q30" s="54"/>
      <c r="R30" s="62">
        <f>+O30</f>
        <v>3000000</v>
      </c>
      <c r="S30" s="61"/>
      <c r="T30" s="50" t="s">
        <v>72</v>
      </c>
    </row>
    <row r="31" spans="1:20" s="25" customFormat="1" ht="21" customHeight="1" x14ac:dyDescent="0.35">
      <c r="A31" s="19">
        <v>14</v>
      </c>
      <c r="B31" s="24">
        <v>10</v>
      </c>
      <c r="C31" s="24" t="s">
        <v>48</v>
      </c>
      <c r="D31" s="17"/>
      <c r="E31" s="27"/>
      <c r="F31" s="27"/>
      <c r="G31" s="18">
        <v>0</v>
      </c>
      <c r="H31" s="18">
        <v>0</v>
      </c>
      <c r="I31" s="18">
        <v>2000000</v>
      </c>
      <c r="J31" s="18"/>
      <c r="K31" s="18">
        <v>0</v>
      </c>
      <c r="L31" s="18">
        <v>0</v>
      </c>
      <c r="M31" s="18">
        <v>0</v>
      </c>
      <c r="N31" s="18">
        <v>0</v>
      </c>
      <c r="O31" s="26">
        <f t="shared" si="9"/>
        <v>2000000</v>
      </c>
      <c r="P31" s="44" t="s">
        <v>72</v>
      </c>
      <c r="Q31" s="54"/>
      <c r="R31" s="62">
        <f>+O31</f>
        <v>2000000</v>
      </c>
      <c r="S31" s="61"/>
      <c r="T31" s="50" t="s">
        <v>72</v>
      </c>
    </row>
    <row r="32" spans="1:20" s="25" customFormat="1" ht="21" customHeight="1" x14ac:dyDescent="0.35">
      <c r="A32" s="19">
        <v>15</v>
      </c>
      <c r="B32" s="24">
        <v>11</v>
      </c>
      <c r="C32" s="24" t="s">
        <v>49</v>
      </c>
      <c r="D32" s="17"/>
      <c r="E32" s="27"/>
      <c r="F32" s="27"/>
      <c r="G32" s="18">
        <v>0</v>
      </c>
      <c r="H32" s="18">
        <v>0</v>
      </c>
      <c r="I32" s="18">
        <v>0</v>
      </c>
      <c r="J32" s="18"/>
      <c r="K32" s="18">
        <v>0</v>
      </c>
      <c r="L32" s="18">
        <v>500000</v>
      </c>
      <c r="M32" s="18">
        <v>0</v>
      </c>
      <c r="N32" s="18">
        <v>0</v>
      </c>
      <c r="O32" s="26">
        <f t="shared" si="9"/>
        <v>500000</v>
      </c>
      <c r="P32" s="44" t="s">
        <v>71</v>
      </c>
      <c r="Q32" s="54">
        <f>+O32</f>
        <v>500000</v>
      </c>
      <c r="R32" s="60"/>
      <c r="S32" s="61"/>
      <c r="T32" s="49" t="s">
        <v>87</v>
      </c>
    </row>
    <row r="33" spans="1:20" s="25" customFormat="1" ht="21" customHeight="1" x14ac:dyDescent="0.35">
      <c r="A33" s="19">
        <v>16</v>
      </c>
      <c r="B33" s="24">
        <v>12</v>
      </c>
      <c r="C33" s="24" t="s">
        <v>81</v>
      </c>
      <c r="D33" s="17"/>
      <c r="E33" s="27"/>
      <c r="F33" s="27"/>
      <c r="G33" s="18">
        <v>0</v>
      </c>
      <c r="H33" s="18">
        <v>0</v>
      </c>
      <c r="I33" s="18"/>
      <c r="J33" s="18"/>
      <c r="K33" s="18">
        <v>580000</v>
      </c>
      <c r="L33" s="18">
        <v>0</v>
      </c>
      <c r="M33" s="18">
        <v>0</v>
      </c>
      <c r="N33" s="18">
        <v>0</v>
      </c>
      <c r="O33" s="26">
        <f t="shared" si="9"/>
        <v>580000</v>
      </c>
      <c r="P33" s="48" t="s">
        <v>80</v>
      </c>
      <c r="Q33" s="54"/>
      <c r="R33" s="62">
        <f>+O33</f>
        <v>580000</v>
      </c>
      <c r="S33" s="61"/>
      <c r="T33" s="50" t="s">
        <v>72</v>
      </c>
    </row>
    <row r="34" spans="1:20" s="25" customFormat="1" ht="21" customHeight="1" x14ac:dyDescent="0.35">
      <c r="A34" s="19">
        <v>17</v>
      </c>
      <c r="B34" s="24">
        <v>13</v>
      </c>
      <c r="C34" s="24" t="s">
        <v>79</v>
      </c>
      <c r="D34" s="17"/>
      <c r="E34" s="27"/>
      <c r="F34" s="27"/>
      <c r="G34" s="18">
        <v>0</v>
      </c>
      <c r="H34" s="18">
        <v>0</v>
      </c>
      <c r="I34" s="18">
        <v>800000</v>
      </c>
      <c r="J34" s="18"/>
      <c r="K34" s="18">
        <v>0</v>
      </c>
      <c r="L34" s="18">
        <v>0</v>
      </c>
      <c r="M34" s="18">
        <v>0</v>
      </c>
      <c r="N34" s="18">
        <v>0</v>
      </c>
      <c r="O34" s="26">
        <f t="shared" ref="O34" si="10">SUM(G34:N34)</f>
        <v>800000</v>
      </c>
      <c r="P34" s="48" t="s">
        <v>80</v>
      </c>
      <c r="Q34" s="54"/>
      <c r="R34" s="62">
        <f>+O34</f>
        <v>800000</v>
      </c>
      <c r="S34" s="61"/>
      <c r="T34" s="50" t="s">
        <v>89</v>
      </c>
    </row>
    <row r="35" spans="1:20" x14ac:dyDescent="0.35">
      <c r="A35" s="90" t="s">
        <v>50</v>
      </c>
      <c r="B35" s="91"/>
      <c r="C35" s="91"/>
      <c r="D35" s="91"/>
      <c r="E35" s="91"/>
      <c r="F35" s="92"/>
      <c r="G35" s="14">
        <f>SUM(G36:G41)</f>
        <v>0</v>
      </c>
      <c r="H35" s="14">
        <f t="shared" ref="H35:O35" si="11">SUM(H36:H41)</f>
        <v>0</v>
      </c>
      <c r="I35" s="14">
        <f>SUM(I36:I41)</f>
        <v>1155000</v>
      </c>
      <c r="J35" s="14">
        <f t="shared" si="11"/>
        <v>0</v>
      </c>
      <c r="K35" s="14">
        <f t="shared" si="11"/>
        <v>599500</v>
      </c>
      <c r="L35" s="14">
        <f t="shared" si="11"/>
        <v>0</v>
      </c>
      <c r="M35" s="14">
        <f t="shared" si="11"/>
        <v>0</v>
      </c>
      <c r="N35" s="14">
        <f t="shared" si="11"/>
        <v>0</v>
      </c>
      <c r="O35" s="14">
        <f t="shared" si="11"/>
        <v>1754500</v>
      </c>
      <c r="P35" s="44"/>
      <c r="Q35" s="59"/>
      <c r="R35" s="55"/>
      <c r="S35" s="56"/>
      <c r="T35" s="45"/>
    </row>
    <row r="36" spans="1:20" s="25" customFormat="1" ht="21" customHeight="1" x14ac:dyDescent="0.35">
      <c r="A36" s="19">
        <v>18</v>
      </c>
      <c r="B36" s="24">
        <v>1</v>
      </c>
      <c r="C36" s="66" t="s">
        <v>65</v>
      </c>
      <c r="D36" s="67"/>
      <c r="E36" s="27"/>
      <c r="F36" s="27"/>
      <c r="G36" s="18">
        <v>0</v>
      </c>
      <c r="H36" s="18">
        <v>0</v>
      </c>
      <c r="I36" s="18">
        <v>0</v>
      </c>
      <c r="J36" s="18"/>
      <c r="K36" s="18">
        <v>99500</v>
      </c>
      <c r="L36" s="18">
        <v>0</v>
      </c>
      <c r="M36" s="18">
        <v>0</v>
      </c>
      <c r="N36" s="18">
        <v>0</v>
      </c>
      <c r="O36" s="26">
        <f t="shared" ref="O36:O41" si="12">SUM(G36:N36)</f>
        <v>99500</v>
      </c>
      <c r="P36" s="44" t="s">
        <v>71</v>
      </c>
      <c r="Q36" s="54">
        <f>+O36</f>
        <v>99500</v>
      </c>
      <c r="R36" s="60"/>
      <c r="S36" s="61"/>
      <c r="T36" s="47" t="s">
        <v>90</v>
      </c>
    </row>
    <row r="37" spans="1:20" s="25" customFormat="1" ht="21" customHeight="1" x14ac:dyDescent="0.35">
      <c r="A37" s="19">
        <v>19</v>
      </c>
      <c r="B37" s="24">
        <v>2</v>
      </c>
      <c r="C37" s="66" t="s">
        <v>66</v>
      </c>
      <c r="D37" s="67"/>
      <c r="E37" s="27"/>
      <c r="F37" s="27"/>
      <c r="G37" s="18">
        <v>0</v>
      </c>
      <c r="H37" s="18">
        <v>0</v>
      </c>
      <c r="I37" s="18">
        <v>500000</v>
      </c>
      <c r="J37" s="18"/>
      <c r="K37" s="18">
        <v>0</v>
      </c>
      <c r="L37" s="18">
        <v>0</v>
      </c>
      <c r="M37" s="18">
        <v>0</v>
      </c>
      <c r="N37" s="18">
        <v>0</v>
      </c>
      <c r="O37" s="26">
        <f t="shared" si="12"/>
        <v>500000</v>
      </c>
      <c r="P37" s="44" t="s">
        <v>76</v>
      </c>
      <c r="Q37" s="54"/>
      <c r="R37" s="62">
        <f>+O37</f>
        <v>500000</v>
      </c>
      <c r="S37" s="61"/>
      <c r="T37" s="50" t="s">
        <v>72</v>
      </c>
    </row>
    <row r="38" spans="1:20" s="25" customFormat="1" ht="21" customHeight="1" x14ac:dyDescent="0.35">
      <c r="A38" s="19">
        <v>20</v>
      </c>
      <c r="B38" s="24">
        <v>3</v>
      </c>
      <c r="C38" s="66" t="s">
        <v>91</v>
      </c>
      <c r="D38" s="67"/>
      <c r="E38" s="27"/>
      <c r="F38" s="27"/>
      <c r="G38" s="18">
        <v>0</v>
      </c>
      <c r="H38" s="18">
        <v>0</v>
      </c>
      <c r="I38" s="18">
        <v>200000</v>
      </c>
      <c r="J38" s="18"/>
      <c r="K38" s="18">
        <v>0</v>
      </c>
      <c r="L38" s="18">
        <v>0</v>
      </c>
      <c r="M38" s="18">
        <v>0</v>
      </c>
      <c r="N38" s="18">
        <v>0</v>
      </c>
      <c r="O38" s="26">
        <f t="shared" si="12"/>
        <v>200000</v>
      </c>
      <c r="P38" s="44" t="s">
        <v>75</v>
      </c>
      <c r="Q38" s="54">
        <f>+O38</f>
        <v>200000</v>
      </c>
      <c r="R38" s="60"/>
      <c r="S38" s="61"/>
      <c r="T38" s="50" t="s">
        <v>89</v>
      </c>
    </row>
    <row r="39" spans="1:20" s="25" customFormat="1" ht="21" customHeight="1" x14ac:dyDescent="0.35">
      <c r="A39" s="19">
        <v>21</v>
      </c>
      <c r="B39" s="24">
        <v>4</v>
      </c>
      <c r="C39" s="66" t="s">
        <v>68</v>
      </c>
      <c r="D39" s="67"/>
      <c r="E39" s="27"/>
      <c r="F39" s="27"/>
      <c r="G39" s="18">
        <v>0</v>
      </c>
      <c r="H39" s="18">
        <v>0</v>
      </c>
      <c r="I39" s="18">
        <v>300000</v>
      </c>
      <c r="J39" s="18"/>
      <c r="K39" s="18">
        <v>0</v>
      </c>
      <c r="L39" s="18">
        <v>0</v>
      </c>
      <c r="M39" s="18">
        <v>0</v>
      </c>
      <c r="N39" s="18">
        <v>0</v>
      </c>
      <c r="O39" s="26">
        <f t="shared" si="12"/>
        <v>300000</v>
      </c>
      <c r="P39" s="44" t="s">
        <v>76</v>
      </c>
      <c r="Q39" s="54"/>
      <c r="R39" s="62">
        <f>+O39</f>
        <v>300000</v>
      </c>
      <c r="S39" s="61"/>
      <c r="T39" s="50" t="s">
        <v>89</v>
      </c>
    </row>
    <row r="40" spans="1:20" s="25" customFormat="1" ht="21" customHeight="1" x14ac:dyDescent="0.35">
      <c r="A40" s="19">
        <v>22</v>
      </c>
      <c r="B40" s="24">
        <v>5</v>
      </c>
      <c r="C40" s="66" t="s">
        <v>69</v>
      </c>
      <c r="D40" s="67"/>
      <c r="E40" s="27"/>
      <c r="F40" s="27"/>
      <c r="G40" s="18">
        <v>0</v>
      </c>
      <c r="H40" s="18">
        <v>0</v>
      </c>
      <c r="I40" s="18">
        <v>0</v>
      </c>
      <c r="J40" s="18"/>
      <c r="K40" s="18">
        <v>500000</v>
      </c>
      <c r="L40" s="18">
        <v>0</v>
      </c>
      <c r="M40" s="18">
        <v>0</v>
      </c>
      <c r="N40" s="18">
        <v>0</v>
      </c>
      <c r="O40" s="26">
        <f t="shared" si="12"/>
        <v>500000</v>
      </c>
      <c r="P40" s="44" t="s">
        <v>75</v>
      </c>
      <c r="Q40" s="54">
        <f>+O40</f>
        <v>500000</v>
      </c>
      <c r="R40" s="60"/>
      <c r="S40" s="61"/>
      <c r="T40" s="50" t="s">
        <v>75</v>
      </c>
    </row>
    <row r="41" spans="1:20" s="25" customFormat="1" ht="21" customHeight="1" x14ac:dyDescent="0.35">
      <c r="A41" s="19">
        <v>23</v>
      </c>
      <c r="B41" s="24">
        <v>6</v>
      </c>
      <c r="C41" s="24" t="s">
        <v>70</v>
      </c>
      <c r="D41" s="17"/>
      <c r="E41" s="27"/>
      <c r="F41" s="27"/>
      <c r="G41" s="18">
        <v>0</v>
      </c>
      <c r="H41" s="18">
        <v>0</v>
      </c>
      <c r="I41" s="18">
        <v>155000</v>
      </c>
      <c r="J41" s="18"/>
      <c r="K41" s="18">
        <v>0</v>
      </c>
      <c r="L41" s="18">
        <v>0</v>
      </c>
      <c r="M41" s="18">
        <v>0</v>
      </c>
      <c r="N41" s="18">
        <v>0</v>
      </c>
      <c r="O41" s="26">
        <f t="shared" si="12"/>
        <v>155000</v>
      </c>
      <c r="P41" s="44" t="s">
        <v>76</v>
      </c>
      <c r="Q41" s="54"/>
      <c r="R41" s="62">
        <f>+O41</f>
        <v>155000</v>
      </c>
      <c r="S41" s="61"/>
      <c r="T41" s="50" t="s">
        <v>72</v>
      </c>
    </row>
    <row r="42" spans="1:20" x14ac:dyDescent="0.35">
      <c r="A42" s="90" t="s">
        <v>31</v>
      </c>
      <c r="B42" s="91"/>
      <c r="C42" s="91"/>
      <c r="D42" s="91"/>
      <c r="E42" s="91"/>
      <c r="F42" s="92"/>
      <c r="G42" s="14">
        <f>SUM(G43)</f>
        <v>0</v>
      </c>
      <c r="H42" s="14">
        <f t="shared" ref="H42:O42" si="13">SUM(H43)</f>
        <v>0</v>
      </c>
      <c r="I42" s="14">
        <f t="shared" si="13"/>
        <v>3522900</v>
      </c>
      <c r="J42" s="14">
        <f t="shared" si="13"/>
        <v>0</v>
      </c>
      <c r="K42" s="14">
        <f t="shared" si="13"/>
        <v>0</v>
      </c>
      <c r="L42" s="14">
        <f t="shared" si="13"/>
        <v>0</v>
      </c>
      <c r="M42" s="14">
        <f t="shared" si="13"/>
        <v>0</v>
      </c>
      <c r="N42" s="14">
        <f t="shared" si="13"/>
        <v>0</v>
      </c>
      <c r="O42" s="14">
        <f t="shared" si="13"/>
        <v>3522900</v>
      </c>
      <c r="P42" s="44"/>
      <c r="Q42" s="59"/>
      <c r="R42" s="55"/>
      <c r="S42" s="56"/>
      <c r="T42" s="45"/>
    </row>
    <row r="43" spans="1:20" s="25" customFormat="1" ht="21" customHeight="1" x14ac:dyDescent="0.35">
      <c r="A43" s="19">
        <v>24</v>
      </c>
      <c r="B43" s="20">
        <v>1</v>
      </c>
      <c r="C43" s="20" t="s">
        <v>32</v>
      </c>
      <c r="D43" s="23"/>
      <c r="E43" s="21"/>
      <c r="F43" s="21"/>
      <c r="G43" s="22" t="s">
        <v>26</v>
      </c>
      <c r="H43" s="22" t="s">
        <v>26</v>
      </c>
      <c r="I43" s="22">
        <f>3496900+26000</f>
        <v>3522900</v>
      </c>
      <c r="J43" s="22"/>
      <c r="K43" s="22" t="s">
        <v>26</v>
      </c>
      <c r="L43" s="22" t="s">
        <v>26</v>
      </c>
      <c r="M43" s="22" t="s">
        <v>26</v>
      </c>
      <c r="N43" s="18" t="s">
        <v>26</v>
      </c>
      <c r="O43" s="26">
        <f>SUM(G43:N43)</f>
        <v>3522900</v>
      </c>
      <c r="P43" s="44" t="s">
        <v>76</v>
      </c>
      <c r="Q43" s="54"/>
      <c r="R43" s="62">
        <f>+O43</f>
        <v>3522900</v>
      </c>
      <c r="S43" s="61"/>
      <c r="T43" s="50" t="s">
        <v>76</v>
      </c>
    </row>
    <row r="44" spans="1:20" x14ac:dyDescent="0.35">
      <c r="A44" s="90" t="s">
        <v>63</v>
      </c>
      <c r="B44" s="91"/>
      <c r="C44" s="91"/>
      <c r="D44" s="91"/>
      <c r="E44" s="91"/>
      <c r="F44" s="92"/>
      <c r="G44" s="14">
        <f>SUM(G45:G55)</f>
        <v>0</v>
      </c>
      <c r="H44" s="14">
        <f>SUM(H45:H55)</f>
        <v>0</v>
      </c>
      <c r="I44" s="14">
        <f>SUM(I45:I56)</f>
        <v>1502170</v>
      </c>
      <c r="J44" s="14">
        <f t="shared" ref="J44:O44" si="14">SUM(J45:J56)</f>
        <v>0</v>
      </c>
      <c r="K44" s="14">
        <f>SUM(K45:K56)</f>
        <v>40000</v>
      </c>
      <c r="L44" s="14">
        <f>SUM(L45:L56)</f>
        <v>0</v>
      </c>
      <c r="M44" s="14">
        <f t="shared" si="14"/>
        <v>0</v>
      </c>
      <c r="N44" s="14">
        <f>SUM(N45:N56)</f>
        <v>1700000</v>
      </c>
      <c r="O44" s="14">
        <f t="shared" si="14"/>
        <v>3242170</v>
      </c>
      <c r="P44" s="44"/>
      <c r="Q44" s="59"/>
      <c r="R44" s="55"/>
      <c r="S44" s="56"/>
      <c r="T44" s="45"/>
    </row>
    <row r="45" spans="1:20" s="25" customFormat="1" ht="21" customHeight="1" x14ac:dyDescent="0.35">
      <c r="A45" s="19">
        <v>25</v>
      </c>
      <c r="B45" s="20">
        <v>1</v>
      </c>
      <c r="C45" s="20" t="s">
        <v>51</v>
      </c>
      <c r="D45" s="23"/>
      <c r="E45" s="21"/>
      <c r="F45" s="21"/>
      <c r="G45" s="22">
        <v>0</v>
      </c>
      <c r="H45" s="22">
        <v>0</v>
      </c>
      <c r="I45" s="22">
        <v>0</v>
      </c>
      <c r="J45" s="22"/>
      <c r="K45" s="22">
        <v>0</v>
      </c>
      <c r="L45" s="22">
        <v>0</v>
      </c>
      <c r="M45" s="22">
        <v>0</v>
      </c>
      <c r="N45" s="18">
        <v>200000</v>
      </c>
      <c r="O45" s="26">
        <f t="shared" ref="O45:O55" si="15">SUM(G45:N45)</f>
        <v>200000</v>
      </c>
      <c r="P45" s="44" t="s">
        <v>76</v>
      </c>
      <c r="Q45" s="54"/>
      <c r="R45" s="62">
        <f>+O45</f>
        <v>200000</v>
      </c>
      <c r="S45" s="61"/>
      <c r="T45" s="50" t="s">
        <v>76</v>
      </c>
    </row>
    <row r="46" spans="1:20" ht="24" customHeight="1" x14ac:dyDescent="0.35">
      <c r="A46" s="19">
        <v>26</v>
      </c>
      <c r="B46" s="20">
        <v>2</v>
      </c>
      <c r="C46" s="20" t="s">
        <v>52</v>
      </c>
      <c r="D46" s="28"/>
      <c r="E46" s="21"/>
      <c r="F46" s="21"/>
      <c r="G46" s="22">
        <v>0</v>
      </c>
      <c r="H46" s="22">
        <v>0</v>
      </c>
      <c r="I46" s="22">
        <v>350000</v>
      </c>
      <c r="J46" s="22"/>
      <c r="K46" s="22">
        <v>0</v>
      </c>
      <c r="L46" s="22">
        <v>0</v>
      </c>
      <c r="M46" s="22">
        <v>0</v>
      </c>
      <c r="N46" s="22">
        <v>0</v>
      </c>
      <c r="O46" s="26">
        <f t="shared" si="15"/>
        <v>350000</v>
      </c>
      <c r="P46" s="44" t="s">
        <v>76</v>
      </c>
      <c r="Q46" s="54"/>
      <c r="R46" s="62">
        <f>+O46</f>
        <v>350000</v>
      </c>
      <c r="S46" s="56"/>
      <c r="T46" s="50" t="s">
        <v>76</v>
      </c>
    </row>
    <row r="47" spans="1:20" s="25" customFormat="1" ht="21" customHeight="1" x14ac:dyDescent="0.35">
      <c r="A47" s="19">
        <v>27</v>
      </c>
      <c r="B47" s="24">
        <v>3</v>
      </c>
      <c r="C47" s="24" t="s">
        <v>53</v>
      </c>
      <c r="D47" s="17"/>
      <c r="E47" s="27"/>
      <c r="F47" s="27"/>
      <c r="G47" s="18">
        <v>0</v>
      </c>
      <c r="H47" s="18">
        <v>0</v>
      </c>
      <c r="I47" s="18">
        <v>150000</v>
      </c>
      <c r="J47" s="18"/>
      <c r="K47" s="18">
        <v>0</v>
      </c>
      <c r="L47" s="18">
        <v>0</v>
      </c>
      <c r="M47" s="18">
        <v>0</v>
      </c>
      <c r="N47" s="18">
        <v>0</v>
      </c>
      <c r="O47" s="26">
        <f t="shared" si="15"/>
        <v>150000</v>
      </c>
      <c r="P47" s="44" t="s">
        <v>76</v>
      </c>
      <c r="Q47" s="54"/>
      <c r="R47" s="62">
        <f>+O47</f>
        <v>150000</v>
      </c>
      <c r="S47" s="61"/>
      <c r="T47" s="50" t="s">
        <v>76</v>
      </c>
    </row>
    <row r="48" spans="1:20" s="25" customFormat="1" ht="21" customHeight="1" x14ac:dyDescent="0.35">
      <c r="A48" s="19">
        <v>28</v>
      </c>
      <c r="B48" s="24">
        <v>3</v>
      </c>
      <c r="C48" s="24" t="s">
        <v>54</v>
      </c>
      <c r="D48" s="17"/>
      <c r="E48" s="27"/>
      <c r="F48" s="27"/>
      <c r="G48" s="18">
        <v>0</v>
      </c>
      <c r="H48" s="18">
        <v>0</v>
      </c>
      <c r="I48" s="18">
        <v>192700</v>
      </c>
      <c r="J48" s="18"/>
      <c r="K48" s="18">
        <v>0</v>
      </c>
      <c r="L48" s="18">
        <v>0</v>
      </c>
      <c r="M48" s="18">
        <v>0</v>
      </c>
      <c r="N48" s="18">
        <v>0</v>
      </c>
      <c r="O48" s="26">
        <f t="shared" si="15"/>
        <v>192700</v>
      </c>
      <c r="P48" s="44" t="s">
        <v>76</v>
      </c>
      <c r="Q48" s="54"/>
      <c r="R48" s="62">
        <f>+O48</f>
        <v>192700</v>
      </c>
      <c r="S48" s="61"/>
      <c r="T48" s="50" t="s">
        <v>76</v>
      </c>
    </row>
    <row r="49" spans="1:20" s="25" customFormat="1" ht="21" customHeight="1" x14ac:dyDescent="0.35">
      <c r="A49" s="19">
        <v>29</v>
      </c>
      <c r="B49" s="24">
        <v>4</v>
      </c>
      <c r="C49" s="24" t="s">
        <v>55</v>
      </c>
      <c r="D49" s="17"/>
      <c r="E49" s="27"/>
      <c r="F49" s="27"/>
      <c r="G49" s="18">
        <v>0</v>
      </c>
      <c r="H49" s="18">
        <v>0</v>
      </c>
      <c r="I49" s="18">
        <v>440000</v>
      </c>
      <c r="J49" s="18"/>
      <c r="K49" s="18">
        <v>0</v>
      </c>
      <c r="L49" s="18">
        <v>0</v>
      </c>
      <c r="M49" s="18">
        <v>0</v>
      </c>
      <c r="N49" s="18">
        <v>0</v>
      </c>
      <c r="O49" s="26">
        <f t="shared" si="15"/>
        <v>440000</v>
      </c>
      <c r="P49" s="44" t="s">
        <v>76</v>
      </c>
      <c r="Q49" s="54"/>
      <c r="R49" s="62">
        <f>+O49</f>
        <v>440000</v>
      </c>
      <c r="S49" s="61"/>
      <c r="T49" s="50" t="s">
        <v>76</v>
      </c>
    </row>
    <row r="50" spans="1:20" s="25" customFormat="1" ht="21" customHeight="1" x14ac:dyDescent="0.35">
      <c r="A50" s="19">
        <v>30</v>
      </c>
      <c r="B50" s="24">
        <v>5</v>
      </c>
      <c r="C50" s="24" t="s">
        <v>56</v>
      </c>
      <c r="D50" s="17"/>
      <c r="E50" s="27"/>
      <c r="F50" s="27"/>
      <c r="G50" s="18">
        <v>0</v>
      </c>
      <c r="H50" s="18">
        <v>0</v>
      </c>
      <c r="I50" s="18">
        <v>40000</v>
      </c>
      <c r="J50" s="18"/>
      <c r="K50" s="18">
        <v>0</v>
      </c>
      <c r="L50" s="18">
        <v>0</v>
      </c>
      <c r="M50" s="18">
        <v>0</v>
      </c>
      <c r="N50" s="18">
        <v>0</v>
      </c>
      <c r="O50" s="26">
        <f t="shared" si="15"/>
        <v>40000</v>
      </c>
      <c r="P50" s="44" t="s">
        <v>75</v>
      </c>
      <c r="Q50" s="54">
        <f>+O50</f>
        <v>40000</v>
      </c>
      <c r="R50" s="60"/>
      <c r="S50" s="61"/>
      <c r="T50" s="65" t="s">
        <v>75</v>
      </c>
    </row>
    <row r="51" spans="1:20" s="25" customFormat="1" ht="21" customHeight="1" x14ac:dyDescent="0.35">
      <c r="A51" s="19">
        <v>31</v>
      </c>
      <c r="B51" s="24">
        <v>6</v>
      </c>
      <c r="C51" s="24" t="s">
        <v>57</v>
      </c>
      <c r="D51" s="17"/>
      <c r="E51" s="27"/>
      <c r="F51" s="27"/>
      <c r="G51" s="18">
        <v>0</v>
      </c>
      <c r="H51" s="18">
        <v>0</v>
      </c>
      <c r="I51" s="18">
        <v>0</v>
      </c>
      <c r="J51" s="18"/>
      <c r="K51" s="18">
        <v>40000</v>
      </c>
      <c r="L51" s="18">
        <v>0</v>
      </c>
      <c r="M51" s="18">
        <v>0</v>
      </c>
      <c r="N51" s="18">
        <v>0</v>
      </c>
      <c r="O51" s="26">
        <f t="shared" si="15"/>
        <v>40000</v>
      </c>
      <c r="P51" s="44" t="s">
        <v>75</v>
      </c>
      <c r="Q51" s="54">
        <f>+O51</f>
        <v>40000</v>
      </c>
      <c r="R51" s="60"/>
      <c r="S51" s="61"/>
      <c r="T51" s="65" t="s">
        <v>75</v>
      </c>
    </row>
    <row r="52" spans="1:20" s="25" customFormat="1" ht="21" customHeight="1" x14ac:dyDescent="0.35">
      <c r="A52" s="19">
        <v>32</v>
      </c>
      <c r="B52" s="24">
        <v>7</v>
      </c>
      <c r="C52" s="24" t="s">
        <v>58</v>
      </c>
      <c r="D52" s="17"/>
      <c r="E52" s="27"/>
      <c r="F52" s="27"/>
      <c r="G52" s="18">
        <v>0</v>
      </c>
      <c r="H52" s="18">
        <v>0</v>
      </c>
      <c r="I52" s="18">
        <v>82000</v>
      </c>
      <c r="J52" s="18"/>
      <c r="K52" s="18">
        <v>0</v>
      </c>
      <c r="L52" s="18">
        <v>0</v>
      </c>
      <c r="M52" s="18">
        <v>0</v>
      </c>
      <c r="N52" s="18">
        <v>0</v>
      </c>
      <c r="O52" s="26">
        <f t="shared" si="15"/>
        <v>82000</v>
      </c>
      <c r="P52" s="44" t="s">
        <v>75</v>
      </c>
      <c r="Q52" s="54">
        <f>+O52</f>
        <v>82000</v>
      </c>
      <c r="R52" s="60"/>
      <c r="S52" s="61"/>
      <c r="T52" s="65" t="s">
        <v>75</v>
      </c>
    </row>
    <row r="53" spans="1:20" s="25" customFormat="1" ht="21" customHeight="1" x14ac:dyDescent="0.35">
      <c r="A53" s="19">
        <v>33</v>
      </c>
      <c r="B53" s="24">
        <v>8</v>
      </c>
      <c r="C53" s="24" t="s">
        <v>59</v>
      </c>
      <c r="D53" s="17"/>
      <c r="E53" s="27"/>
      <c r="F53" s="27"/>
      <c r="G53" s="18">
        <v>0</v>
      </c>
      <c r="H53" s="18">
        <v>0</v>
      </c>
      <c r="I53" s="18">
        <v>18050</v>
      </c>
      <c r="J53" s="18"/>
      <c r="K53" s="18">
        <v>0</v>
      </c>
      <c r="L53" s="18">
        <v>0</v>
      </c>
      <c r="M53" s="18">
        <v>0</v>
      </c>
      <c r="N53" s="18">
        <v>0</v>
      </c>
      <c r="O53" s="26">
        <f t="shared" si="15"/>
        <v>18050</v>
      </c>
      <c r="P53" s="44" t="s">
        <v>75</v>
      </c>
      <c r="Q53" s="54">
        <f>+O53</f>
        <v>18050</v>
      </c>
      <c r="R53" s="60"/>
      <c r="S53" s="61"/>
      <c r="T53" s="65" t="s">
        <v>75</v>
      </c>
    </row>
    <row r="54" spans="1:20" s="25" customFormat="1" ht="21" customHeight="1" x14ac:dyDescent="0.35">
      <c r="A54" s="19">
        <v>34</v>
      </c>
      <c r="B54" s="24">
        <v>9</v>
      </c>
      <c r="C54" s="24" t="s">
        <v>61</v>
      </c>
      <c r="D54" s="17"/>
      <c r="E54" s="27"/>
      <c r="F54" s="27"/>
      <c r="G54" s="18">
        <v>0</v>
      </c>
      <c r="H54" s="18">
        <v>0</v>
      </c>
      <c r="I54" s="18">
        <v>20000</v>
      </c>
      <c r="J54" s="18"/>
      <c r="K54" s="18">
        <v>0</v>
      </c>
      <c r="L54" s="18">
        <v>0</v>
      </c>
      <c r="M54" s="18">
        <v>0</v>
      </c>
      <c r="N54" s="18">
        <v>0</v>
      </c>
      <c r="O54" s="26">
        <f t="shared" si="15"/>
        <v>20000</v>
      </c>
      <c r="P54" s="44" t="s">
        <v>76</v>
      </c>
      <c r="Q54" s="54"/>
      <c r="R54" s="62">
        <f>+O54</f>
        <v>20000</v>
      </c>
      <c r="S54" s="61"/>
      <c r="T54" s="50" t="s">
        <v>76</v>
      </c>
    </row>
    <row r="55" spans="1:20" ht="24" customHeight="1" x14ac:dyDescent="0.35">
      <c r="A55" s="19">
        <v>35</v>
      </c>
      <c r="B55" s="20">
        <v>10</v>
      </c>
      <c r="C55" s="20" t="s">
        <v>62</v>
      </c>
      <c r="D55" s="28"/>
      <c r="E55" s="21"/>
      <c r="F55" s="21"/>
      <c r="G55" s="22">
        <v>0</v>
      </c>
      <c r="H55" s="22">
        <v>0</v>
      </c>
      <c r="I55" s="22">
        <v>209420</v>
      </c>
      <c r="J55" s="22"/>
      <c r="K55" s="22">
        <v>0</v>
      </c>
      <c r="L55" s="22">
        <v>0</v>
      </c>
      <c r="M55" s="22">
        <v>0</v>
      </c>
      <c r="N55" s="22">
        <v>0</v>
      </c>
      <c r="O55" s="26">
        <f t="shared" si="15"/>
        <v>209420</v>
      </c>
      <c r="P55" s="44" t="s">
        <v>76</v>
      </c>
      <c r="Q55" s="54"/>
      <c r="R55" s="62">
        <f>+O55</f>
        <v>209420</v>
      </c>
      <c r="S55" s="56"/>
      <c r="T55" s="50" t="s">
        <v>76</v>
      </c>
    </row>
    <row r="56" spans="1:20" ht="24" customHeight="1" x14ac:dyDescent="0.35">
      <c r="A56" s="19">
        <v>36</v>
      </c>
      <c r="B56" s="20">
        <v>11</v>
      </c>
      <c r="C56" s="20" t="s">
        <v>93</v>
      </c>
      <c r="D56" s="28"/>
      <c r="E56" s="21"/>
      <c r="F56" s="21"/>
      <c r="G56" s="22">
        <v>0</v>
      </c>
      <c r="H56" s="22">
        <v>0</v>
      </c>
      <c r="I56" s="22"/>
      <c r="J56" s="22"/>
      <c r="K56" s="22">
        <v>0</v>
      </c>
      <c r="L56" s="22">
        <v>0</v>
      </c>
      <c r="M56" s="22">
        <v>0</v>
      </c>
      <c r="N56" s="22">
        <v>1500000</v>
      </c>
      <c r="O56" s="26">
        <f t="shared" ref="O56" si="16">SUM(G56:N56)</f>
        <v>1500000</v>
      </c>
      <c r="P56" s="44" t="s">
        <v>72</v>
      </c>
      <c r="Q56" s="54"/>
      <c r="R56" s="62">
        <f>+O56</f>
        <v>1500000</v>
      </c>
      <c r="S56" s="56"/>
      <c r="T56" s="50" t="s">
        <v>76</v>
      </c>
    </row>
    <row r="57" spans="1:20" x14ac:dyDescent="0.35">
      <c r="A57" s="90" t="s">
        <v>23</v>
      </c>
      <c r="B57" s="91"/>
      <c r="C57" s="91"/>
      <c r="D57" s="91"/>
      <c r="E57" s="91"/>
      <c r="F57" s="92"/>
      <c r="G57" s="14">
        <f t="shared" ref="G57:O57" si="17">SUM(G58:G60)</f>
        <v>0</v>
      </c>
      <c r="H57" s="14">
        <f t="shared" si="17"/>
        <v>0</v>
      </c>
      <c r="I57" s="14">
        <f t="shared" si="17"/>
        <v>501400</v>
      </c>
      <c r="J57" s="14">
        <f t="shared" si="17"/>
        <v>0</v>
      </c>
      <c r="K57" s="14">
        <f t="shared" si="17"/>
        <v>0</v>
      </c>
      <c r="L57" s="14">
        <f t="shared" si="17"/>
        <v>0</v>
      </c>
      <c r="M57" s="14">
        <f t="shared" si="17"/>
        <v>0</v>
      </c>
      <c r="N57" s="14">
        <f t="shared" si="17"/>
        <v>0</v>
      </c>
      <c r="O57" s="14">
        <f t="shared" si="17"/>
        <v>501400</v>
      </c>
      <c r="P57" s="44"/>
      <c r="Q57" s="59"/>
      <c r="R57" s="55"/>
      <c r="S57" s="56"/>
      <c r="T57" s="45"/>
    </row>
    <row r="58" spans="1:20" ht="24" customHeight="1" x14ac:dyDescent="0.35">
      <c r="A58" s="19">
        <v>37</v>
      </c>
      <c r="B58" s="20">
        <v>2</v>
      </c>
      <c r="C58" s="20" t="s">
        <v>34</v>
      </c>
      <c r="D58" s="28"/>
      <c r="E58" s="21"/>
      <c r="F58" s="21"/>
      <c r="G58" s="22">
        <v>0</v>
      </c>
      <c r="H58" s="22">
        <v>0</v>
      </c>
      <c r="I58" s="22">
        <v>140400</v>
      </c>
      <c r="J58" s="22"/>
      <c r="K58" s="22">
        <v>0</v>
      </c>
      <c r="L58" s="22">
        <v>0</v>
      </c>
      <c r="M58" s="22">
        <v>0</v>
      </c>
      <c r="N58" s="22">
        <v>0</v>
      </c>
      <c r="O58" s="26">
        <f t="shared" ref="O58:O59" si="18">SUM(G58:N58)</f>
        <v>140400</v>
      </c>
      <c r="P58" s="44" t="s">
        <v>76</v>
      </c>
      <c r="Q58" s="54"/>
      <c r="R58" s="62">
        <f>+O58</f>
        <v>140400</v>
      </c>
      <c r="S58" s="56"/>
      <c r="T58" s="50" t="s">
        <v>76</v>
      </c>
    </row>
    <row r="59" spans="1:20" s="25" customFormat="1" ht="21" customHeight="1" x14ac:dyDescent="0.35">
      <c r="A59" s="19">
        <v>38</v>
      </c>
      <c r="B59" s="24">
        <v>4</v>
      </c>
      <c r="C59" s="24" t="s">
        <v>36</v>
      </c>
      <c r="D59" s="17"/>
      <c r="E59" s="27"/>
      <c r="F59" s="27"/>
      <c r="G59" s="18">
        <v>0</v>
      </c>
      <c r="H59" s="18">
        <v>0</v>
      </c>
      <c r="I59" s="18">
        <v>260000</v>
      </c>
      <c r="J59" s="18"/>
      <c r="K59" s="18">
        <v>0</v>
      </c>
      <c r="L59" s="18">
        <v>0</v>
      </c>
      <c r="M59" s="18">
        <v>0</v>
      </c>
      <c r="N59" s="18">
        <v>0</v>
      </c>
      <c r="O59" s="26">
        <f t="shared" si="18"/>
        <v>260000</v>
      </c>
      <c r="P59" s="44" t="s">
        <v>76</v>
      </c>
      <c r="Q59" s="54"/>
      <c r="R59" s="62">
        <f>+O59</f>
        <v>260000</v>
      </c>
      <c r="S59" s="61"/>
      <c r="T59" s="50" t="s">
        <v>76</v>
      </c>
    </row>
    <row r="60" spans="1:20" s="25" customFormat="1" ht="21" customHeight="1" x14ac:dyDescent="0.35">
      <c r="A60" s="19">
        <v>39</v>
      </c>
      <c r="B60" s="24">
        <v>3</v>
      </c>
      <c r="C60" s="24" t="s">
        <v>92</v>
      </c>
      <c r="D60" s="17"/>
      <c r="E60" s="27"/>
      <c r="F60" s="27"/>
      <c r="G60" s="18">
        <v>0</v>
      </c>
      <c r="H60" s="18">
        <v>0</v>
      </c>
      <c r="I60" s="18">
        <v>101000</v>
      </c>
      <c r="J60" s="18"/>
      <c r="K60" s="18">
        <v>0</v>
      </c>
      <c r="L60" s="18">
        <v>0</v>
      </c>
      <c r="M60" s="18">
        <v>0</v>
      </c>
      <c r="N60" s="18">
        <v>0</v>
      </c>
      <c r="O60" s="26">
        <f t="shared" ref="O60" si="19">SUM(G60:N60)</f>
        <v>101000</v>
      </c>
      <c r="P60" s="44" t="s">
        <v>76</v>
      </c>
      <c r="Q60" s="54"/>
      <c r="R60" s="64">
        <f>+O60</f>
        <v>101000</v>
      </c>
      <c r="S60" s="61"/>
      <c r="T60" s="50" t="s">
        <v>76</v>
      </c>
    </row>
  </sheetData>
  <autoFilter ref="A5:S60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6">
    <mergeCell ref="A12:F12"/>
    <mergeCell ref="A1:O1"/>
    <mergeCell ref="A2:O2"/>
    <mergeCell ref="A3:O3"/>
    <mergeCell ref="A5:F7"/>
    <mergeCell ref="G5:O5"/>
    <mergeCell ref="G6:H6"/>
    <mergeCell ref="I6:J6"/>
    <mergeCell ref="K6:L6"/>
    <mergeCell ref="M6:M7"/>
    <mergeCell ref="N6:N7"/>
    <mergeCell ref="O6:O7"/>
    <mergeCell ref="A8:F8"/>
    <mergeCell ref="A9:F9"/>
    <mergeCell ref="A10:F10"/>
    <mergeCell ref="A11:F11"/>
    <mergeCell ref="A35:F35"/>
    <mergeCell ref="A42:F42"/>
    <mergeCell ref="A44:F44"/>
    <mergeCell ref="A57:F57"/>
    <mergeCell ref="A13:F13"/>
    <mergeCell ref="A14:F14"/>
    <mergeCell ref="A15:F15"/>
    <mergeCell ref="A17:F17"/>
    <mergeCell ref="A18:F18"/>
    <mergeCell ref="A22:F2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6" firstPageNumber="21" fitToHeight="0" orientation="landscape" useFirstPageNumber="1" r:id="rId1"/>
  <rowBreaks count="1" manualBreakCount="1">
    <brk id="43" max="19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A114-9178-4D62-B10A-7B46C82F194E}">
  <sheetPr>
    <tabColor theme="9" tint="0.39997558519241921"/>
    <pageSetUpPr fitToPage="1"/>
  </sheetPr>
  <dimension ref="A1:T62"/>
  <sheetViews>
    <sheetView view="pageBreakPreview" zoomScaleNormal="70" zoomScaleSheetLayoutView="100" zoomScalePageLayoutView="60" workbookViewId="0">
      <pane ySplit="9" topLeftCell="A33" activePane="bottomLeft" state="frozen"/>
      <selection pane="bottomLeft" activeCell="D41" sqref="D41"/>
    </sheetView>
  </sheetViews>
  <sheetFormatPr defaultColWidth="2.25" defaultRowHeight="21" x14ac:dyDescent="0.35"/>
  <cols>
    <col min="1" max="2" width="3.125" style="2" bestFit="1" customWidth="1"/>
    <col min="3" max="3" width="7.75" style="2" customWidth="1"/>
    <col min="4" max="4" width="78.75" style="2" bestFit="1" customWidth="1"/>
    <col min="5" max="5" width="9.25" style="29" hidden="1" customWidth="1"/>
    <col min="6" max="6" width="3.25" style="29" hidden="1" customWidth="1"/>
    <col min="7" max="7" width="21.25" style="2" hidden="1" customWidth="1"/>
    <col min="8" max="8" width="12.25" style="2" hidden="1" customWidth="1"/>
    <col min="9" max="9" width="25.125" style="2" bestFit="1" customWidth="1"/>
    <col min="10" max="10" width="13.25" style="2" hidden="1" customWidth="1"/>
    <col min="11" max="11" width="10.5" style="2" bestFit="1" customWidth="1"/>
    <col min="12" max="12" width="10.75" style="2" bestFit="1" customWidth="1"/>
    <col min="13" max="13" width="12.125" style="2" hidden="1" customWidth="1"/>
    <col min="14" max="14" width="11.5" style="2" bestFit="1" customWidth="1"/>
    <col min="15" max="15" width="13.75" style="25" bestFit="1" customWidth="1"/>
    <col min="16" max="16" width="19.125" style="12" bestFit="1" customWidth="1"/>
    <col min="17" max="17" width="15.25" style="1" bestFit="1" customWidth="1"/>
    <col min="18" max="20" width="14" style="2" bestFit="1" customWidth="1"/>
    <col min="21" max="80" width="2.25" style="2" customWidth="1"/>
    <col min="81" max="16384" width="2.25" style="2"/>
  </cols>
  <sheetData>
    <row r="1" spans="1:20" x14ac:dyDescent="0.3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0" x14ac:dyDescent="0.3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0" x14ac:dyDescent="0.3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20" ht="11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5"/>
    </row>
    <row r="5" spans="1:20" x14ac:dyDescent="0.35">
      <c r="A5" s="94" t="s">
        <v>1</v>
      </c>
      <c r="B5" s="95"/>
      <c r="C5" s="95"/>
      <c r="D5" s="95"/>
      <c r="E5" s="95"/>
      <c r="F5" s="96"/>
      <c r="G5" s="94" t="s">
        <v>2</v>
      </c>
      <c r="H5" s="95"/>
      <c r="I5" s="95"/>
      <c r="J5" s="95"/>
      <c r="K5" s="95"/>
      <c r="L5" s="95"/>
      <c r="M5" s="95"/>
      <c r="N5" s="103"/>
      <c r="O5" s="96"/>
      <c r="R5" s="6"/>
    </row>
    <row r="6" spans="1:20" x14ac:dyDescent="0.35">
      <c r="A6" s="97"/>
      <c r="B6" s="98"/>
      <c r="C6" s="98"/>
      <c r="D6" s="98"/>
      <c r="E6" s="98"/>
      <c r="F6" s="99"/>
      <c r="G6" s="104" t="s">
        <v>3</v>
      </c>
      <c r="H6" s="105"/>
      <c r="I6" s="104" t="s">
        <v>4</v>
      </c>
      <c r="J6" s="105"/>
      <c r="K6" s="104" t="s">
        <v>5</v>
      </c>
      <c r="L6" s="105"/>
      <c r="M6" s="85" t="s">
        <v>6</v>
      </c>
      <c r="N6" s="85" t="s">
        <v>7</v>
      </c>
      <c r="O6" s="85" t="s">
        <v>8</v>
      </c>
    </row>
    <row r="7" spans="1:20" x14ac:dyDescent="0.35">
      <c r="A7" s="100"/>
      <c r="B7" s="101"/>
      <c r="C7" s="101"/>
      <c r="D7" s="101"/>
      <c r="E7" s="101"/>
      <c r="F7" s="102"/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  <c r="L7" s="7" t="s">
        <v>22</v>
      </c>
      <c r="M7" s="86"/>
      <c r="N7" s="86"/>
      <c r="O7" s="86"/>
    </row>
    <row r="8" spans="1:20" x14ac:dyDescent="0.35">
      <c r="A8" s="88" t="s">
        <v>9</v>
      </c>
      <c r="B8" s="88"/>
      <c r="C8" s="88"/>
      <c r="D8" s="88"/>
      <c r="E8" s="88"/>
      <c r="F8" s="88"/>
      <c r="G8" s="8">
        <f>+(G9*100)/$O$9</f>
        <v>0</v>
      </c>
      <c r="H8" s="8"/>
      <c r="I8" s="8">
        <f>+(I9*100)/$O$9</f>
        <v>89.61278044649589</v>
      </c>
      <c r="J8" s="8"/>
      <c r="K8" s="8">
        <f>+(K9*100)/$O$9</f>
        <v>8.3384744640168211</v>
      </c>
      <c r="L8" s="8"/>
      <c r="M8" s="8">
        <f>+(M9*100)/$O$9</f>
        <v>0</v>
      </c>
      <c r="N8" s="8">
        <f>+(N9*100)/$O$9</f>
        <v>0.58535573985350942</v>
      </c>
      <c r="O8" s="9">
        <f t="shared" ref="O8:O11" si="0">SUM(G8:N8)</f>
        <v>98.536610650366228</v>
      </c>
      <c r="Q8" s="31" t="s">
        <v>71</v>
      </c>
      <c r="R8" s="33" t="s">
        <v>72</v>
      </c>
      <c r="S8" s="38" t="s">
        <v>73</v>
      </c>
    </row>
    <row r="9" spans="1:20" x14ac:dyDescent="0.35">
      <c r="A9" s="89" t="s">
        <v>10</v>
      </c>
      <c r="B9" s="89"/>
      <c r="C9" s="89"/>
      <c r="D9" s="89"/>
      <c r="E9" s="89"/>
      <c r="F9" s="89"/>
      <c r="G9" s="10">
        <f>+G10</f>
        <v>0</v>
      </c>
      <c r="H9" s="10">
        <f t="shared" ref="H9:N11" si="1">+H10</f>
        <v>0</v>
      </c>
      <c r="I9" s="10">
        <f t="shared" si="1"/>
        <v>30618229</v>
      </c>
      <c r="J9" s="10">
        <f t="shared" si="1"/>
        <v>0</v>
      </c>
      <c r="K9" s="10">
        <f t="shared" si="1"/>
        <v>2849028</v>
      </c>
      <c r="L9" s="10">
        <f t="shared" si="1"/>
        <v>500000</v>
      </c>
      <c r="M9" s="10">
        <f t="shared" si="1"/>
        <v>0</v>
      </c>
      <c r="N9" s="10">
        <f t="shared" si="1"/>
        <v>200000</v>
      </c>
      <c r="O9" s="10">
        <f t="shared" ref="O9" si="2">+O10</f>
        <v>34167257</v>
      </c>
      <c r="Q9" s="31">
        <f>SUM(Q10:Q62)</f>
        <v>4103699</v>
      </c>
      <c r="R9" s="34">
        <f>SUM(R10:R62)</f>
        <v>14397648</v>
      </c>
      <c r="S9" s="39">
        <f>SUM(S10:S62)</f>
        <v>15647860</v>
      </c>
      <c r="T9" s="30">
        <f>SUM(Q9:S9)</f>
        <v>34149207</v>
      </c>
    </row>
    <row r="10" spans="1:20" x14ac:dyDescent="0.35">
      <c r="A10" s="117" t="s">
        <v>11</v>
      </c>
      <c r="B10" s="118"/>
      <c r="C10" s="118"/>
      <c r="D10" s="118"/>
      <c r="E10" s="118"/>
      <c r="F10" s="119"/>
      <c r="G10" s="11">
        <f>+G11</f>
        <v>0</v>
      </c>
      <c r="H10" s="11">
        <f t="shared" si="1"/>
        <v>0</v>
      </c>
      <c r="I10" s="11">
        <f t="shared" si="1"/>
        <v>30618229</v>
      </c>
      <c r="J10" s="11">
        <f t="shared" si="1"/>
        <v>0</v>
      </c>
      <c r="K10" s="11">
        <f t="shared" si="1"/>
        <v>2849028</v>
      </c>
      <c r="L10" s="11">
        <f t="shared" si="1"/>
        <v>500000</v>
      </c>
      <c r="M10" s="11">
        <f t="shared" si="1"/>
        <v>0</v>
      </c>
      <c r="N10" s="11">
        <f t="shared" si="1"/>
        <v>200000</v>
      </c>
      <c r="O10" s="11">
        <f t="shared" si="0"/>
        <v>34167257</v>
      </c>
      <c r="Q10" s="32"/>
      <c r="R10" s="33"/>
      <c r="S10" s="38"/>
    </row>
    <row r="11" spans="1:20" x14ac:dyDescent="0.35">
      <c r="A11" s="120" t="s">
        <v>12</v>
      </c>
      <c r="B11" s="121"/>
      <c r="C11" s="121"/>
      <c r="D11" s="121"/>
      <c r="E11" s="121"/>
      <c r="F11" s="122"/>
      <c r="G11" s="13">
        <f>+G12</f>
        <v>0</v>
      </c>
      <c r="H11" s="13">
        <f t="shared" si="1"/>
        <v>0</v>
      </c>
      <c r="I11" s="13">
        <f t="shared" si="1"/>
        <v>30618229</v>
      </c>
      <c r="J11" s="13">
        <f t="shared" si="1"/>
        <v>0</v>
      </c>
      <c r="K11" s="13">
        <f t="shared" si="1"/>
        <v>2849028</v>
      </c>
      <c r="L11" s="13">
        <f t="shared" si="1"/>
        <v>500000</v>
      </c>
      <c r="M11" s="13">
        <f t="shared" si="1"/>
        <v>0</v>
      </c>
      <c r="N11" s="13">
        <f t="shared" si="1"/>
        <v>200000</v>
      </c>
      <c r="O11" s="13">
        <f t="shared" si="0"/>
        <v>34167257</v>
      </c>
      <c r="Q11" s="32"/>
      <c r="R11" s="33"/>
      <c r="S11" s="38"/>
    </row>
    <row r="12" spans="1:20" x14ac:dyDescent="0.35">
      <c r="A12" s="114" t="s">
        <v>13</v>
      </c>
      <c r="B12" s="115"/>
      <c r="C12" s="115"/>
      <c r="D12" s="115"/>
      <c r="E12" s="115"/>
      <c r="F12" s="116"/>
      <c r="G12" s="14">
        <f>+G13</f>
        <v>0</v>
      </c>
      <c r="H12" s="14">
        <f t="shared" ref="H12" si="3">+H13</f>
        <v>0</v>
      </c>
      <c r="I12" s="14">
        <f t="shared" ref="I12:N12" si="4">+I13</f>
        <v>30618229</v>
      </c>
      <c r="J12" s="14">
        <f t="shared" si="4"/>
        <v>0</v>
      </c>
      <c r="K12" s="14">
        <f t="shared" si="4"/>
        <v>2849028</v>
      </c>
      <c r="L12" s="14">
        <f t="shared" si="4"/>
        <v>500000</v>
      </c>
      <c r="M12" s="14">
        <f t="shared" si="4"/>
        <v>0</v>
      </c>
      <c r="N12" s="14">
        <f t="shared" si="4"/>
        <v>200000</v>
      </c>
      <c r="O12" s="14">
        <f>SUM(G12:N12)</f>
        <v>34167257</v>
      </c>
      <c r="Q12" s="32"/>
      <c r="R12" s="33"/>
      <c r="S12" s="38"/>
    </row>
    <row r="13" spans="1:20" x14ac:dyDescent="0.35">
      <c r="A13" s="110" t="s">
        <v>14</v>
      </c>
      <c r="B13" s="111"/>
      <c r="C13" s="111"/>
      <c r="D13" s="111"/>
      <c r="E13" s="111"/>
      <c r="F13" s="112"/>
      <c r="G13" s="15">
        <f>+G17+G14</f>
        <v>0</v>
      </c>
      <c r="H13" s="15">
        <f t="shared" ref="H13:O13" si="5">+H17+H14</f>
        <v>0</v>
      </c>
      <c r="I13" s="15">
        <f t="shared" si="5"/>
        <v>30618229</v>
      </c>
      <c r="J13" s="15">
        <f t="shared" si="5"/>
        <v>0</v>
      </c>
      <c r="K13" s="15">
        <f t="shared" si="5"/>
        <v>2849028</v>
      </c>
      <c r="L13" s="15">
        <f t="shared" si="5"/>
        <v>500000</v>
      </c>
      <c r="M13" s="15">
        <f t="shared" si="5"/>
        <v>0</v>
      </c>
      <c r="N13" s="15">
        <f t="shared" si="5"/>
        <v>200000</v>
      </c>
      <c r="O13" s="15">
        <f t="shared" si="5"/>
        <v>34167257</v>
      </c>
      <c r="Q13" s="32"/>
      <c r="R13" s="33"/>
      <c r="S13" s="38"/>
    </row>
    <row r="14" spans="1:20" x14ac:dyDescent="0.35">
      <c r="A14" s="113" t="s">
        <v>42</v>
      </c>
      <c r="B14" s="113"/>
      <c r="C14" s="113"/>
      <c r="D14" s="113"/>
      <c r="E14" s="113"/>
      <c r="F14" s="113"/>
      <c r="G14" s="16">
        <f>+G15</f>
        <v>0</v>
      </c>
      <c r="H14" s="16">
        <f t="shared" ref="H14:O14" si="6">+H15</f>
        <v>0</v>
      </c>
      <c r="I14" s="16">
        <f t="shared" si="6"/>
        <v>0</v>
      </c>
      <c r="J14" s="16">
        <f t="shared" si="6"/>
        <v>0</v>
      </c>
      <c r="K14" s="16">
        <f t="shared" si="6"/>
        <v>526600</v>
      </c>
      <c r="L14" s="16">
        <f t="shared" si="6"/>
        <v>0</v>
      </c>
      <c r="M14" s="16">
        <f t="shared" si="6"/>
        <v>0</v>
      </c>
      <c r="N14" s="16">
        <f t="shared" si="6"/>
        <v>0</v>
      </c>
      <c r="O14" s="16">
        <f t="shared" si="6"/>
        <v>526600</v>
      </c>
      <c r="Q14" s="32"/>
      <c r="R14" s="33"/>
      <c r="S14" s="38"/>
    </row>
    <row r="15" spans="1:20" x14ac:dyDescent="0.35">
      <c r="A15" s="90" t="s">
        <v>41</v>
      </c>
      <c r="B15" s="91"/>
      <c r="C15" s="91"/>
      <c r="D15" s="91"/>
      <c r="E15" s="91"/>
      <c r="F15" s="92"/>
      <c r="G15" s="14">
        <f t="shared" ref="G15:O15" si="7">+G16</f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526600</v>
      </c>
      <c r="L15" s="14">
        <f t="shared" si="7"/>
        <v>0</v>
      </c>
      <c r="M15" s="14">
        <f t="shared" si="7"/>
        <v>0</v>
      </c>
      <c r="N15" s="14">
        <f t="shared" si="7"/>
        <v>0</v>
      </c>
      <c r="O15" s="14">
        <f t="shared" si="7"/>
        <v>526600</v>
      </c>
      <c r="Q15" s="32"/>
      <c r="R15" s="33"/>
      <c r="S15" s="38"/>
    </row>
    <row r="16" spans="1:20" s="25" customFormat="1" ht="21" customHeight="1" x14ac:dyDescent="0.35">
      <c r="A16" s="19">
        <v>1</v>
      </c>
      <c r="B16" s="20">
        <v>1</v>
      </c>
      <c r="C16" s="20" t="s">
        <v>40</v>
      </c>
      <c r="D16" s="23"/>
      <c r="E16" s="21"/>
      <c r="F16" s="21"/>
      <c r="G16" s="22">
        <v>0</v>
      </c>
      <c r="H16" s="22">
        <v>0</v>
      </c>
      <c r="I16" s="22">
        <v>0</v>
      </c>
      <c r="J16" s="22"/>
      <c r="K16" s="22">
        <v>526600</v>
      </c>
      <c r="L16" s="22">
        <v>0</v>
      </c>
      <c r="M16" s="22">
        <v>0</v>
      </c>
      <c r="N16" s="18">
        <v>0</v>
      </c>
      <c r="O16" s="26">
        <f>SUM(G16:N16)</f>
        <v>526600</v>
      </c>
      <c r="P16" s="12" t="s">
        <v>71</v>
      </c>
      <c r="Q16" s="31">
        <f>+O16</f>
        <v>526600</v>
      </c>
      <c r="R16" s="35"/>
      <c r="S16" s="40"/>
    </row>
    <row r="17" spans="1:20" x14ac:dyDescent="0.35">
      <c r="A17" s="113" t="s">
        <v>15</v>
      </c>
      <c r="B17" s="113"/>
      <c r="C17" s="113"/>
      <c r="D17" s="113"/>
      <c r="E17" s="113"/>
      <c r="F17" s="113"/>
      <c r="G17" s="16">
        <f t="shared" ref="G17:O17" si="8">+G18+G23+G36+G43+G45+G58</f>
        <v>0</v>
      </c>
      <c r="H17" s="16">
        <f t="shared" si="8"/>
        <v>0</v>
      </c>
      <c r="I17" s="16">
        <f t="shared" si="8"/>
        <v>30618229</v>
      </c>
      <c r="J17" s="16">
        <f t="shared" si="8"/>
        <v>0</v>
      </c>
      <c r="K17" s="16">
        <f t="shared" si="8"/>
        <v>2322428</v>
      </c>
      <c r="L17" s="16">
        <f t="shared" si="8"/>
        <v>500000</v>
      </c>
      <c r="M17" s="16">
        <f t="shared" si="8"/>
        <v>0</v>
      </c>
      <c r="N17" s="16">
        <f t="shared" si="8"/>
        <v>200000</v>
      </c>
      <c r="O17" s="16">
        <f t="shared" si="8"/>
        <v>33640657</v>
      </c>
      <c r="Q17" s="32"/>
      <c r="R17" s="33"/>
      <c r="S17" s="38"/>
    </row>
    <row r="18" spans="1:20" x14ac:dyDescent="0.35">
      <c r="A18" s="90" t="s">
        <v>24</v>
      </c>
      <c r="B18" s="91"/>
      <c r="C18" s="91"/>
      <c r="D18" s="91"/>
      <c r="E18" s="91"/>
      <c r="F18" s="92"/>
      <c r="G18" s="14">
        <f t="shared" ref="G18:O18" si="9">SUM(G19:G22)</f>
        <v>0</v>
      </c>
      <c r="H18" s="14">
        <f t="shared" si="9"/>
        <v>0</v>
      </c>
      <c r="I18" s="14">
        <f t="shared" si="9"/>
        <v>856529</v>
      </c>
      <c r="J18" s="14">
        <f t="shared" si="9"/>
        <v>0</v>
      </c>
      <c r="K18" s="14">
        <f t="shared" si="9"/>
        <v>0</v>
      </c>
      <c r="L18" s="14">
        <f t="shared" si="9"/>
        <v>0</v>
      </c>
      <c r="M18" s="14">
        <f t="shared" si="9"/>
        <v>0</v>
      </c>
      <c r="N18" s="14">
        <f t="shared" si="9"/>
        <v>0</v>
      </c>
      <c r="O18" s="14">
        <f t="shared" si="9"/>
        <v>856529</v>
      </c>
      <c r="Q18" s="32"/>
      <c r="R18" s="33"/>
      <c r="S18" s="38"/>
    </row>
    <row r="19" spans="1:20" s="25" customFormat="1" ht="21" customHeight="1" x14ac:dyDescent="0.35">
      <c r="A19" s="19">
        <v>2</v>
      </c>
      <c r="B19" s="20">
        <v>1</v>
      </c>
      <c r="C19" s="20" t="s">
        <v>25</v>
      </c>
      <c r="D19" s="23"/>
      <c r="E19" s="21"/>
      <c r="F19" s="21"/>
      <c r="G19" s="22" t="s">
        <v>26</v>
      </c>
      <c r="H19" s="22" t="s">
        <v>26</v>
      </c>
      <c r="I19" s="22">
        <f>129900+30400</f>
        <v>160300</v>
      </c>
      <c r="J19" s="22"/>
      <c r="K19" s="22" t="s">
        <v>26</v>
      </c>
      <c r="L19" s="22" t="s">
        <v>26</v>
      </c>
      <c r="M19" s="22" t="s">
        <v>26</v>
      </c>
      <c r="N19" s="18" t="s">
        <v>26</v>
      </c>
      <c r="O19" s="26">
        <f t="shared" ref="O19:O22" si="10">SUM(G19:N19)</f>
        <v>160300</v>
      </c>
      <c r="P19" s="12" t="s">
        <v>75</v>
      </c>
      <c r="Q19" s="31">
        <f>+O19</f>
        <v>160300</v>
      </c>
      <c r="R19" s="35"/>
      <c r="S19" s="40"/>
    </row>
    <row r="20" spans="1:20" s="25" customFormat="1" ht="21" customHeight="1" x14ac:dyDescent="0.35">
      <c r="A20" s="19">
        <v>3</v>
      </c>
      <c r="B20" s="24">
        <v>2</v>
      </c>
      <c r="C20" s="24" t="s">
        <v>37</v>
      </c>
      <c r="D20" s="17"/>
      <c r="E20" s="27"/>
      <c r="F20" s="27"/>
      <c r="G20" s="18">
        <v>0</v>
      </c>
      <c r="H20" s="18">
        <v>0</v>
      </c>
      <c r="I20" s="18">
        <v>497229</v>
      </c>
      <c r="J20" s="18"/>
      <c r="K20" s="18">
        <v>0</v>
      </c>
      <c r="L20" s="18">
        <v>0</v>
      </c>
      <c r="M20" s="18">
        <v>0</v>
      </c>
      <c r="N20" s="18">
        <v>0</v>
      </c>
      <c r="O20" s="26">
        <f t="shared" si="10"/>
        <v>497229</v>
      </c>
      <c r="P20" s="12" t="s">
        <v>75</v>
      </c>
      <c r="Q20" s="31">
        <f>+O20</f>
        <v>497229</v>
      </c>
      <c r="R20" s="35"/>
      <c r="S20" s="40"/>
    </row>
    <row r="21" spans="1:20" s="25" customFormat="1" ht="21" customHeight="1" x14ac:dyDescent="0.35">
      <c r="A21" s="19">
        <v>4</v>
      </c>
      <c r="B21" s="24">
        <v>3</v>
      </c>
      <c r="C21" s="24" t="s">
        <v>38</v>
      </c>
      <c r="D21" s="17"/>
      <c r="E21" s="27"/>
      <c r="F21" s="27"/>
      <c r="G21" s="18">
        <v>0</v>
      </c>
      <c r="H21" s="18">
        <v>0</v>
      </c>
      <c r="I21" s="18">
        <v>159000</v>
      </c>
      <c r="J21" s="18"/>
      <c r="K21" s="18">
        <v>0</v>
      </c>
      <c r="L21" s="18">
        <v>0</v>
      </c>
      <c r="M21" s="18">
        <v>0</v>
      </c>
      <c r="N21" s="18">
        <v>0</v>
      </c>
      <c r="O21" s="26">
        <f t="shared" si="10"/>
        <v>159000</v>
      </c>
      <c r="P21" s="42" t="s">
        <v>75</v>
      </c>
      <c r="Q21" s="31">
        <f>+O21</f>
        <v>159000</v>
      </c>
      <c r="R21" s="35"/>
      <c r="S21" s="40"/>
    </row>
    <row r="22" spans="1:20" s="25" customFormat="1" ht="21" customHeight="1" x14ac:dyDescent="0.35">
      <c r="A22" s="19">
        <v>5</v>
      </c>
      <c r="B22" s="24">
        <v>4</v>
      </c>
      <c r="C22" s="24" t="s">
        <v>39</v>
      </c>
      <c r="D22" s="17"/>
      <c r="E22" s="27"/>
      <c r="F22" s="27"/>
      <c r="G22" s="18">
        <v>0</v>
      </c>
      <c r="H22" s="18">
        <v>0</v>
      </c>
      <c r="I22" s="18">
        <v>40000</v>
      </c>
      <c r="J22" s="18"/>
      <c r="K22" s="18">
        <v>0</v>
      </c>
      <c r="L22" s="18">
        <v>0</v>
      </c>
      <c r="M22" s="18">
        <v>0</v>
      </c>
      <c r="N22" s="18">
        <v>0</v>
      </c>
      <c r="O22" s="26">
        <f t="shared" si="10"/>
        <v>40000</v>
      </c>
      <c r="P22" s="12" t="s">
        <v>75</v>
      </c>
      <c r="Q22" s="31">
        <f>+O22</f>
        <v>40000</v>
      </c>
      <c r="R22" s="35"/>
      <c r="S22" s="40"/>
      <c r="T22" s="43" t="s">
        <v>78</v>
      </c>
    </row>
    <row r="23" spans="1:20" x14ac:dyDescent="0.35">
      <c r="A23" s="90" t="s">
        <v>27</v>
      </c>
      <c r="B23" s="91"/>
      <c r="C23" s="91"/>
      <c r="D23" s="91"/>
      <c r="E23" s="91"/>
      <c r="F23" s="92"/>
      <c r="G23" s="14">
        <f>SUM(G24:G35)</f>
        <v>0</v>
      </c>
      <c r="H23" s="14">
        <f t="shared" ref="H23:O23" si="11">SUM(H24:H35)</f>
        <v>0</v>
      </c>
      <c r="I23" s="14">
        <f t="shared" si="11"/>
        <v>23317860</v>
      </c>
      <c r="J23" s="14">
        <f t="shared" si="11"/>
        <v>0</v>
      </c>
      <c r="K23" s="14">
        <f t="shared" si="11"/>
        <v>1682928</v>
      </c>
      <c r="L23" s="14">
        <f t="shared" si="11"/>
        <v>500000</v>
      </c>
      <c r="M23" s="14">
        <f t="shared" si="11"/>
        <v>0</v>
      </c>
      <c r="N23" s="14">
        <f t="shared" si="11"/>
        <v>0</v>
      </c>
      <c r="O23" s="14">
        <f t="shared" si="11"/>
        <v>25500788</v>
      </c>
      <c r="Q23" s="32"/>
      <c r="R23" s="33"/>
      <c r="S23" s="38"/>
    </row>
    <row r="24" spans="1:20" ht="24" customHeight="1" x14ac:dyDescent="0.35">
      <c r="A24" s="19">
        <v>6</v>
      </c>
      <c r="B24" s="20">
        <v>1</v>
      </c>
      <c r="C24" s="20" t="s">
        <v>28</v>
      </c>
      <c r="D24" s="28"/>
      <c r="E24" s="21"/>
      <c r="F24" s="21"/>
      <c r="G24" s="22" t="s">
        <v>26</v>
      </c>
      <c r="H24" s="22" t="s">
        <v>26</v>
      </c>
      <c r="I24" s="22">
        <f>150000+120000</f>
        <v>270000</v>
      </c>
      <c r="J24" s="22"/>
      <c r="K24" s="22">
        <v>99500</v>
      </c>
      <c r="L24" s="22" t="s">
        <v>26</v>
      </c>
      <c r="M24" s="22" t="s">
        <v>26</v>
      </c>
      <c r="N24" s="22" t="s">
        <v>26</v>
      </c>
      <c r="O24" s="26">
        <f t="shared" ref="O24:O35" si="12">SUM(G24:N24)</f>
        <v>369500</v>
      </c>
      <c r="P24" s="12" t="s">
        <v>72</v>
      </c>
      <c r="Q24" s="31"/>
      <c r="R24" s="36">
        <f>+O24</f>
        <v>369500</v>
      </c>
      <c r="S24" s="38"/>
    </row>
    <row r="25" spans="1:20" s="25" customFormat="1" ht="21" customHeight="1" x14ac:dyDescent="0.35">
      <c r="A25" s="19">
        <v>7</v>
      </c>
      <c r="B25" s="24">
        <v>2</v>
      </c>
      <c r="C25" s="24" t="s">
        <v>29</v>
      </c>
      <c r="D25" s="17"/>
      <c r="E25" s="27"/>
      <c r="F25" s="27"/>
      <c r="G25" s="18" t="s">
        <v>26</v>
      </c>
      <c r="H25" s="18" t="s">
        <v>26</v>
      </c>
      <c r="I25" s="18">
        <v>500000</v>
      </c>
      <c r="J25" s="18"/>
      <c r="K25" s="18">
        <f>50500+265428</f>
        <v>315928</v>
      </c>
      <c r="L25" s="18" t="s">
        <v>26</v>
      </c>
      <c r="M25" s="18" t="s">
        <v>26</v>
      </c>
      <c r="N25" s="18" t="s">
        <v>26</v>
      </c>
      <c r="O25" s="26">
        <f t="shared" si="12"/>
        <v>815928</v>
      </c>
      <c r="P25" s="12" t="s">
        <v>72</v>
      </c>
      <c r="Q25" s="31"/>
      <c r="R25" s="36">
        <f>+O25</f>
        <v>815928</v>
      </c>
      <c r="S25" s="40"/>
    </row>
    <row r="26" spans="1:20" s="25" customFormat="1" ht="21" customHeight="1" x14ac:dyDescent="0.35">
      <c r="A26" s="19">
        <v>8</v>
      </c>
      <c r="B26" s="24">
        <v>3</v>
      </c>
      <c r="C26" s="24" t="s">
        <v>30</v>
      </c>
      <c r="D26" s="17"/>
      <c r="E26" s="27"/>
      <c r="F26" s="27"/>
      <c r="G26" s="18" t="s">
        <v>26</v>
      </c>
      <c r="H26" s="18" t="s">
        <v>26</v>
      </c>
      <c r="I26" s="18">
        <v>1630000</v>
      </c>
      <c r="J26" s="18"/>
      <c r="K26" s="18" t="s">
        <v>26</v>
      </c>
      <c r="L26" s="18" t="s">
        <v>26</v>
      </c>
      <c r="M26" s="18" t="s">
        <v>26</v>
      </c>
      <c r="N26" s="18" t="s">
        <v>26</v>
      </c>
      <c r="O26" s="26">
        <f t="shared" si="12"/>
        <v>1630000</v>
      </c>
      <c r="P26" s="12" t="s">
        <v>72</v>
      </c>
      <c r="Q26" s="31"/>
      <c r="R26" s="36">
        <f>+O26</f>
        <v>1630000</v>
      </c>
      <c r="S26" s="40"/>
    </row>
    <row r="27" spans="1:20" s="25" customFormat="1" ht="21" customHeight="1" x14ac:dyDescent="0.35">
      <c r="A27" s="19">
        <v>9</v>
      </c>
      <c r="B27" s="24">
        <v>4</v>
      </c>
      <c r="C27" s="24" t="s">
        <v>43</v>
      </c>
      <c r="D27" s="17"/>
      <c r="E27" s="27"/>
      <c r="F27" s="27"/>
      <c r="G27" s="18">
        <v>0</v>
      </c>
      <c r="H27" s="18">
        <v>0</v>
      </c>
      <c r="I27" s="18">
        <v>15373000</v>
      </c>
      <c r="J27" s="18"/>
      <c r="K27" s="18">
        <v>0</v>
      </c>
      <c r="L27" s="18">
        <v>0</v>
      </c>
      <c r="M27" s="18">
        <v>0</v>
      </c>
      <c r="N27" s="18">
        <v>0</v>
      </c>
      <c r="O27" s="26">
        <f t="shared" si="12"/>
        <v>15373000</v>
      </c>
      <c r="P27" s="12" t="s">
        <v>73</v>
      </c>
      <c r="Q27" s="31"/>
      <c r="R27" s="35"/>
      <c r="S27" s="41">
        <f>+O27</f>
        <v>15373000</v>
      </c>
    </row>
    <row r="28" spans="1:20" s="25" customFormat="1" ht="21" customHeight="1" x14ac:dyDescent="0.35">
      <c r="A28" s="19">
        <v>10</v>
      </c>
      <c r="B28" s="24">
        <v>5</v>
      </c>
      <c r="C28" s="24" t="s">
        <v>44</v>
      </c>
      <c r="D28" s="17"/>
      <c r="E28" s="27"/>
      <c r="F28" s="27"/>
      <c r="G28" s="18">
        <v>0</v>
      </c>
      <c r="H28" s="18">
        <v>0</v>
      </c>
      <c r="I28" s="18">
        <v>500000</v>
      </c>
      <c r="J28" s="18"/>
      <c r="K28" s="18">
        <v>0</v>
      </c>
      <c r="L28" s="18">
        <v>0</v>
      </c>
      <c r="M28" s="18">
        <v>0</v>
      </c>
      <c r="N28" s="18">
        <v>0</v>
      </c>
      <c r="O28" s="26">
        <f t="shared" si="12"/>
        <v>500000</v>
      </c>
      <c r="P28" s="12" t="s">
        <v>72</v>
      </c>
      <c r="Q28" s="31"/>
      <c r="R28" s="36">
        <f>+O28</f>
        <v>500000</v>
      </c>
      <c r="S28" s="40"/>
    </row>
    <row r="29" spans="1:20" s="25" customFormat="1" ht="21" customHeight="1" x14ac:dyDescent="0.35">
      <c r="A29" s="19">
        <v>11</v>
      </c>
      <c r="B29" s="24">
        <v>6</v>
      </c>
      <c r="C29" s="24" t="s">
        <v>45</v>
      </c>
      <c r="D29" s="17"/>
      <c r="E29" s="27"/>
      <c r="F29" s="27"/>
      <c r="G29" s="18">
        <v>0</v>
      </c>
      <c r="H29" s="18">
        <v>0</v>
      </c>
      <c r="I29" s="18">
        <v>70000</v>
      </c>
      <c r="J29" s="18"/>
      <c r="K29" s="18">
        <v>0</v>
      </c>
      <c r="L29" s="18">
        <v>0</v>
      </c>
      <c r="M29" s="18">
        <v>0</v>
      </c>
      <c r="N29" s="18">
        <v>0</v>
      </c>
      <c r="O29" s="26">
        <f t="shared" si="12"/>
        <v>70000</v>
      </c>
      <c r="P29" s="12" t="s">
        <v>72</v>
      </c>
      <c r="Q29" s="31"/>
      <c r="R29" s="36">
        <f>+O29</f>
        <v>70000</v>
      </c>
      <c r="S29" s="40"/>
    </row>
    <row r="30" spans="1:20" s="25" customFormat="1" ht="21" customHeight="1" x14ac:dyDescent="0.35">
      <c r="A30" s="19">
        <v>12</v>
      </c>
      <c r="B30" s="24">
        <v>7</v>
      </c>
      <c r="C30" s="24" t="s">
        <v>46</v>
      </c>
      <c r="D30" s="17"/>
      <c r="E30" s="27"/>
      <c r="F30" s="27"/>
      <c r="G30" s="18">
        <v>0</v>
      </c>
      <c r="H30" s="18">
        <v>0</v>
      </c>
      <c r="I30" s="18">
        <v>274860</v>
      </c>
      <c r="J30" s="18"/>
      <c r="K30" s="18">
        <v>0</v>
      </c>
      <c r="L30" s="18">
        <v>0</v>
      </c>
      <c r="M30" s="18">
        <v>0</v>
      </c>
      <c r="N30" s="18">
        <v>0</v>
      </c>
      <c r="O30" s="26">
        <f t="shared" si="12"/>
        <v>274860</v>
      </c>
      <c r="P30" s="12" t="s">
        <v>73</v>
      </c>
      <c r="Q30" s="31"/>
      <c r="R30" s="36"/>
      <c r="S30" s="41">
        <f>+O30</f>
        <v>274860</v>
      </c>
    </row>
    <row r="31" spans="1:20" s="25" customFormat="1" ht="21" customHeight="1" x14ac:dyDescent="0.35">
      <c r="A31" s="19">
        <v>13</v>
      </c>
      <c r="B31" s="24">
        <v>8</v>
      </c>
      <c r="C31" s="24" t="s">
        <v>47</v>
      </c>
      <c r="D31" s="17"/>
      <c r="E31" s="27"/>
      <c r="F31" s="27"/>
      <c r="G31" s="18">
        <v>0</v>
      </c>
      <c r="H31" s="18">
        <v>0</v>
      </c>
      <c r="I31" s="18">
        <v>0</v>
      </c>
      <c r="J31" s="18"/>
      <c r="K31" s="18">
        <v>1267500</v>
      </c>
      <c r="L31" s="18">
        <v>0</v>
      </c>
      <c r="M31" s="18">
        <v>0</v>
      </c>
      <c r="N31" s="18">
        <v>0</v>
      </c>
      <c r="O31" s="26">
        <f t="shared" si="12"/>
        <v>1267500</v>
      </c>
      <c r="P31" s="12" t="s">
        <v>71</v>
      </c>
      <c r="Q31" s="31">
        <f>+O31</f>
        <v>1267500</v>
      </c>
      <c r="R31" s="35"/>
      <c r="S31" s="40"/>
    </row>
    <row r="32" spans="1:20" s="25" customFormat="1" ht="21" customHeight="1" x14ac:dyDescent="0.35">
      <c r="A32" s="19">
        <v>14</v>
      </c>
      <c r="B32" s="24">
        <v>9</v>
      </c>
      <c r="C32" s="24" t="s">
        <v>30</v>
      </c>
      <c r="D32" s="17"/>
      <c r="E32" s="27"/>
      <c r="F32" s="27"/>
      <c r="G32" s="18">
        <v>0</v>
      </c>
      <c r="H32" s="18">
        <v>0</v>
      </c>
      <c r="I32" s="18">
        <v>1370000</v>
      </c>
      <c r="J32" s="18"/>
      <c r="K32" s="18">
        <v>0</v>
      </c>
      <c r="L32" s="18">
        <v>0</v>
      </c>
      <c r="M32" s="18">
        <v>0</v>
      </c>
      <c r="N32" s="18">
        <v>0</v>
      </c>
      <c r="O32" s="26">
        <f t="shared" si="12"/>
        <v>1370000</v>
      </c>
      <c r="P32" s="12" t="s">
        <v>72</v>
      </c>
      <c r="Q32" s="31"/>
      <c r="R32" s="36">
        <f>+O32</f>
        <v>1370000</v>
      </c>
      <c r="S32" s="40"/>
    </row>
    <row r="33" spans="1:19" s="25" customFormat="1" ht="21" customHeight="1" x14ac:dyDescent="0.35">
      <c r="A33" s="19">
        <v>15</v>
      </c>
      <c r="B33" s="24">
        <v>10</v>
      </c>
      <c r="C33" s="24" t="s">
        <v>48</v>
      </c>
      <c r="D33" s="17"/>
      <c r="E33" s="27"/>
      <c r="F33" s="27"/>
      <c r="G33" s="18">
        <v>0</v>
      </c>
      <c r="H33" s="18">
        <v>0</v>
      </c>
      <c r="I33" s="18">
        <v>2000000</v>
      </c>
      <c r="J33" s="18"/>
      <c r="K33" s="18">
        <v>0</v>
      </c>
      <c r="L33" s="18">
        <v>0</v>
      </c>
      <c r="M33" s="18">
        <v>0</v>
      </c>
      <c r="N33" s="18">
        <v>0</v>
      </c>
      <c r="O33" s="26">
        <f t="shared" si="12"/>
        <v>2000000</v>
      </c>
      <c r="P33" s="12" t="s">
        <v>72</v>
      </c>
      <c r="Q33" s="31"/>
      <c r="R33" s="36">
        <f>+O33</f>
        <v>2000000</v>
      </c>
      <c r="S33" s="40"/>
    </row>
    <row r="34" spans="1:19" s="25" customFormat="1" ht="21" customHeight="1" x14ac:dyDescent="0.35">
      <c r="A34" s="19">
        <v>16</v>
      </c>
      <c r="B34" s="24">
        <v>11</v>
      </c>
      <c r="C34" s="24" t="s">
        <v>49</v>
      </c>
      <c r="D34" s="17"/>
      <c r="E34" s="27"/>
      <c r="F34" s="27"/>
      <c r="G34" s="18">
        <v>0</v>
      </c>
      <c r="H34" s="18">
        <v>0</v>
      </c>
      <c r="I34" s="18">
        <v>0</v>
      </c>
      <c r="J34" s="18"/>
      <c r="K34" s="18">
        <v>0</v>
      </c>
      <c r="L34" s="18">
        <v>500000</v>
      </c>
      <c r="M34" s="18">
        <v>0</v>
      </c>
      <c r="N34" s="18">
        <v>0</v>
      </c>
      <c r="O34" s="26">
        <f t="shared" si="12"/>
        <v>500000</v>
      </c>
      <c r="P34" s="12" t="s">
        <v>71</v>
      </c>
      <c r="Q34" s="31">
        <f>+O34</f>
        <v>500000</v>
      </c>
      <c r="R34" s="35"/>
      <c r="S34" s="40"/>
    </row>
    <row r="35" spans="1:19" s="25" customFormat="1" ht="21" customHeight="1" x14ac:dyDescent="0.35">
      <c r="A35" s="19">
        <v>17</v>
      </c>
      <c r="B35" s="24">
        <v>12</v>
      </c>
      <c r="C35" s="24" t="s">
        <v>77</v>
      </c>
      <c r="D35" s="17"/>
      <c r="E35" s="27"/>
      <c r="F35" s="27"/>
      <c r="G35" s="18">
        <v>0</v>
      </c>
      <c r="H35" s="18">
        <v>0</v>
      </c>
      <c r="I35" s="18">
        <v>1330000</v>
      </c>
      <c r="J35" s="18"/>
      <c r="K35" s="18">
        <v>0</v>
      </c>
      <c r="L35" s="18">
        <v>0</v>
      </c>
      <c r="M35" s="18">
        <v>0</v>
      </c>
      <c r="N35" s="18">
        <v>0</v>
      </c>
      <c r="O35" s="26">
        <f t="shared" si="12"/>
        <v>1330000</v>
      </c>
      <c r="P35" s="42" t="s">
        <v>72</v>
      </c>
      <c r="Q35" s="31"/>
      <c r="R35" s="36">
        <f>+O35</f>
        <v>1330000</v>
      </c>
      <c r="S35" s="40"/>
    </row>
    <row r="36" spans="1:19" x14ac:dyDescent="0.35">
      <c r="A36" s="90" t="s">
        <v>50</v>
      </c>
      <c r="B36" s="91"/>
      <c r="C36" s="91"/>
      <c r="D36" s="91"/>
      <c r="E36" s="91"/>
      <c r="F36" s="92"/>
      <c r="G36" s="14">
        <f>SUM(G37:G42)</f>
        <v>0</v>
      </c>
      <c r="H36" s="14">
        <f t="shared" ref="H36:O36" si="13">SUM(H37:H42)</f>
        <v>0</v>
      </c>
      <c r="I36" s="14">
        <f>SUM(I37:I42)</f>
        <v>1128520</v>
      </c>
      <c r="J36" s="14">
        <f t="shared" si="13"/>
        <v>0</v>
      </c>
      <c r="K36" s="14">
        <f t="shared" si="13"/>
        <v>599500</v>
      </c>
      <c r="L36" s="14">
        <f t="shared" si="13"/>
        <v>0</v>
      </c>
      <c r="M36" s="14">
        <f t="shared" si="13"/>
        <v>0</v>
      </c>
      <c r="N36" s="14">
        <f t="shared" si="13"/>
        <v>0</v>
      </c>
      <c r="O36" s="14">
        <f t="shared" si="13"/>
        <v>1728020</v>
      </c>
      <c r="Q36" s="32"/>
      <c r="R36" s="33"/>
      <c r="S36" s="38"/>
    </row>
    <row r="37" spans="1:19" s="25" customFormat="1" ht="21" customHeight="1" x14ac:dyDescent="0.35">
      <c r="A37" s="19">
        <v>18</v>
      </c>
      <c r="B37" s="24">
        <v>1</v>
      </c>
      <c r="C37" s="24" t="s">
        <v>65</v>
      </c>
      <c r="D37" s="17"/>
      <c r="E37" s="27"/>
      <c r="F37" s="27"/>
      <c r="G37" s="18">
        <v>0</v>
      </c>
      <c r="H37" s="18">
        <v>0</v>
      </c>
      <c r="I37" s="18">
        <v>0</v>
      </c>
      <c r="J37" s="18"/>
      <c r="K37" s="18">
        <v>99500</v>
      </c>
      <c r="L37" s="18">
        <v>0</v>
      </c>
      <c r="M37" s="18">
        <v>0</v>
      </c>
      <c r="N37" s="18">
        <v>0</v>
      </c>
      <c r="O37" s="26">
        <f t="shared" ref="O37:O38" si="14">SUM(G37:N37)</f>
        <v>99500</v>
      </c>
      <c r="P37" s="12" t="s">
        <v>71</v>
      </c>
      <c r="Q37" s="31">
        <f>+O37</f>
        <v>99500</v>
      </c>
      <c r="R37" s="35"/>
      <c r="S37" s="40"/>
    </row>
    <row r="38" spans="1:19" s="25" customFormat="1" ht="21" customHeight="1" x14ac:dyDescent="0.35">
      <c r="A38" s="19">
        <v>19</v>
      </c>
      <c r="B38" s="24">
        <v>2</v>
      </c>
      <c r="C38" s="24" t="s">
        <v>66</v>
      </c>
      <c r="D38" s="17"/>
      <c r="E38" s="27"/>
      <c r="F38" s="27"/>
      <c r="G38" s="18">
        <v>0</v>
      </c>
      <c r="H38" s="18">
        <v>0</v>
      </c>
      <c r="I38" s="18">
        <v>500000</v>
      </c>
      <c r="J38" s="18"/>
      <c r="K38" s="18">
        <v>0</v>
      </c>
      <c r="L38" s="18">
        <v>0</v>
      </c>
      <c r="M38" s="18">
        <v>0</v>
      </c>
      <c r="N38" s="18">
        <v>0</v>
      </c>
      <c r="O38" s="26">
        <f t="shared" si="14"/>
        <v>500000</v>
      </c>
      <c r="P38" s="12" t="s">
        <v>76</v>
      </c>
      <c r="Q38" s="31"/>
      <c r="R38" s="36">
        <f>+O38</f>
        <v>500000</v>
      </c>
      <c r="S38" s="40"/>
    </row>
    <row r="39" spans="1:19" s="25" customFormat="1" ht="21" customHeight="1" x14ac:dyDescent="0.35">
      <c r="A39" s="19">
        <v>20</v>
      </c>
      <c r="B39" s="24">
        <v>3</v>
      </c>
      <c r="C39" s="24" t="s">
        <v>67</v>
      </c>
      <c r="D39" s="17"/>
      <c r="E39" s="27"/>
      <c r="F39" s="27"/>
      <c r="G39" s="18">
        <v>0</v>
      </c>
      <c r="H39" s="18">
        <v>0</v>
      </c>
      <c r="I39" s="18">
        <v>173520</v>
      </c>
      <c r="J39" s="18"/>
      <c r="K39" s="18">
        <v>0</v>
      </c>
      <c r="L39" s="18">
        <v>0</v>
      </c>
      <c r="M39" s="18">
        <v>0</v>
      </c>
      <c r="N39" s="18">
        <v>0</v>
      </c>
      <c r="O39" s="26">
        <f t="shared" ref="O39:O42" si="15">SUM(G39:N39)</f>
        <v>173520</v>
      </c>
      <c r="P39" s="12" t="s">
        <v>75</v>
      </c>
      <c r="Q39" s="31">
        <f>+O39</f>
        <v>173520</v>
      </c>
      <c r="R39" s="35"/>
      <c r="S39" s="40"/>
    </row>
    <row r="40" spans="1:19" s="25" customFormat="1" ht="21" customHeight="1" x14ac:dyDescent="0.35">
      <c r="A40" s="19">
        <v>21</v>
      </c>
      <c r="B40" s="24">
        <v>4</v>
      </c>
      <c r="C40" s="24" t="s">
        <v>68</v>
      </c>
      <c r="D40" s="17"/>
      <c r="E40" s="27"/>
      <c r="F40" s="27"/>
      <c r="G40" s="18">
        <v>0</v>
      </c>
      <c r="H40" s="18">
        <v>0</v>
      </c>
      <c r="I40" s="18">
        <v>300000</v>
      </c>
      <c r="J40" s="18"/>
      <c r="K40" s="18">
        <v>0</v>
      </c>
      <c r="L40" s="18">
        <v>0</v>
      </c>
      <c r="M40" s="18">
        <v>0</v>
      </c>
      <c r="N40" s="18">
        <v>0</v>
      </c>
      <c r="O40" s="26">
        <f t="shared" si="15"/>
        <v>300000</v>
      </c>
      <c r="P40" s="12" t="s">
        <v>76</v>
      </c>
      <c r="Q40" s="31"/>
      <c r="R40" s="36">
        <f>+O40</f>
        <v>300000</v>
      </c>
      <c r="S40" s="40"/>
    </row>
    <row r="41" spans="1:19" s="25" customFormat="1" ht="21" customHeight="1" x14ac:dyDescent="0.35">
      <c r="A41" s="19">
        <v>22</v>
      </c>
      <c r="B41" s="24">
        <v>5</v>
      </c>
      <c r="C41" s="24" t="s">
        <v>69</v>
      </c>
      <c r="D41" s="17"/>
      <c r="E41" s="27"/>
      <c r="F41" s="27"/>
      <c r="G41" s="18">
        <v>0</v>
      </c>
      <c r="H41" s="18">
        <v>0</v>
      </c>
      <c r="I41" s="18">
        <v>0</v>
      </c>
      <c r="J41" s="18"/>
      <c r="K41" s="18">
        <v>500000</v>
      </c>
      <c r="L41" s="18">
        <v>0</v>
      </c>
      <c r="M41" s="18">
        <v>0</v>
      </c>
      <c r="N41" s="18">
        <v>0</v>
      </c>
      <c r="O41" s="26">
        <f t="shared" si="15"/>
        <v>500000</v>
      </c>
      <c r="P41" s="12" t="s">
        <v>75</v>
      </c>
      <c r="Q41" s="31">
        <f>+O41</f>
        <v>500000</v>
      </c>
      <c r="R41" s="35"/>
      <c r="S41" s="40"/>
    </row>
    <row r="42" spans="1:19" s="25" customFormat="1" ht="21" customHeight="1" x14ac:dyDescent="0.35">
      <c r="A42" s="19">
        <v>23</v>
      </c>
      <c r="B42" s="24">
        <v>6</v>
      </c>
      <c r="C42" s="24" t="s">
        <v>70</v>
      </c>
      <c r="D42" s="17"/>
      <c r="E42" s="27"/>
      <c r="F42" s="27"/>
      <c r="G42" s="18">
        <v>0</v>
      </c>
      <c r="H42" s="18">
        <v>0</v>
      </c>
      <c r="I42" s="18">
        <v>155000</v>
      </c>
      <c r="J42" s="18"/>
      <c r="K42" s="18">
        <v>0</v>
      </c>
      <c r="L42" s="18">
        <v>0</v>
      </c>
      <c r="M42" s="18">
        <v>0</v>
      </c>
      <c r="N42" s="18">
        <v>0</v>
      </c>
      <c r="O42" s="26">
        <f t="shared" si="15"/>
        <v>155000</v>
      </c>
      <c r="P42" s="12" t="s">
        <v>76</v>
      </c>
      <c r="Q42" s="31"/>
      <c r="R42" s="36">
        <f>+O42</f>
        <v>155000</v>
      </c>
      <c r="S42" s="40"/>
    </row>
    <row r="43" spans="1:19" x14ac:dyDescent="0.35">
      <c r="A43" s="90" t="s">
        <v>31</v>
      </c>
      <c r="B43" s="91"/>
      <c r="C43" s="91"/>
      <c r="D43" s="91"/>
      <c r="E43" s="91"/>
      <c r="F43" s="92"/>
      <c r="G43" s="14">
        <f>SUM(G44)</f>
        <v>0</v>
      </c>
      <c r="H43" s="14">
        <f t="shared" ref="H43:O43" si="16">SUM(H44)</f>
        <v>0</v>
      </c>
      <c r="I43" s="14">
        <f t="shared" si="16"/>
        <v>3522900</v>
      </c>
      <c r="J43" s="14">
        <f t="shared" si="16"/>
        <v>0</v>
      </c>
      <c r="K43" s="14">
        <f t="shared" si="16"/>
        <v>0</v>
      </c>
      <c r="L43" s="14">
        <f t="shared" si="16"/>
        <v>0</v>
      </c>
      <c r="M43" s="14">
        <f t="shared" si="16"/>
        <v>0</v>
      </c>
      <c r="N43" s="14">
        <f t="shared" si="16"/>
        <v>0</v>
      </c>
      <c r="O43" s="14">
        <f t="shared" si="16"/>
        <v>3522900</v>
      </c>
      <c r="Q43" s="32"/>
      <c r="R43" s="33"/>
      <c r="S43" s="38"/>
    </row>
    <row r="44" spans="1:19" s="25" customFormat="1" ht="21" customHeight="1" x14ac:dyDescent="0.35">
      <c r="A44" s="19">
        <v>24</v>
      </c>
      <c r="B44" s="20">
        <v>1</v>
      </c>
      <c r="C44" s="20" t="s">
        <v>32</v>
      </c>
      <c r="D44" s="23"/>
      <c r="E44" s="21"/>
      <c r="F44" s="21"/>
      <c r="G44" s="22" t="s">
        <v>26</v>
      </c>
      <c r="H44" s="22" t="s">
        <v>26</v>
      </c>
      <c r="I44" s="22">
        <f>3496900+26000</f>
        <v>3522900</v>
      </c>
      <c r="J44" s="22"/>
      <c r="K44" s="22" t="s">
        <v>26</v>
      </c>
      <c r="L44" s="22" t="s">
        <v>26</v>
      </c>
      <c r="M44" s="22" t="s">
        <v>26</v>
      </c>
      <c r="N44" s="18" t="s">
        <v>26</v>
      </c>
      <c r="O44" s="26">
        <f>SUM(G44:N44)</f>
        <v>3522900</v>
      </c>
      <c r="P44" s="12" t="s">
        <v>76</v>
      </c>
      <c r="Q44" s="31"/>
      <c r="R44" s="36">
        <f>+O44</f>
        <v>3522900</v>
      </c>
      <c r="S44" s="40"/>
    </row>
    <row r="45" spans="1:19" x14ac:dyDescent="0.35">
      <c r="A45" s="90" t="s">
        <v>63</v>
      </c>
      <c r="B45" s="91"/>
      <c r="C45" s="91"/>
      <c r="D45" s="91"/>
      <c r="E45" s="91"/>
      <c r="F45" s="92"/>
      <c r="G45" s="14">
        <f>SUM(G46:G57)</f>
        <v>0</v>
      </c>
      <c r="H45" s="14">
        <f t="shared" ref="H45:O45" si="17">SUM(H46:H57)</f>
        <v>0</v>
      </c>
      <c r="I45" s="14">
        <f t="shared" si="17"/>
        <v>1520220</v>
      </c>
      <c r="J45" s="14">
        <f t="shared" si="17"/>
        <v>0</v>
      </c>
      <c r="K45" s="14">
        <f t="shared" si="17"/>
        <v>40000</v>
      </c>
      <c r="L45" s="14">
        <f t="shared" si="17"/>
        <v>0</v>
      </c>
      <c r="M45" s="14">
        <f t="shared" si="17"/>
        <v>0</v>
      </c>
      <c r="N45" s="14">
        <f t="shared" si="17"/>
        <v>200000</v>
      </c>
      <c r="O45" s="14">
        <f t="shared" si="17"/>
        <v>1760220</v>
      </c>
      <c r="Q45" s="32"/>
      <c r="R45" s="33"/>
      <c r="S45" s="38"/>
    </row>
    <row r="46" spans="1:19" s="25" customFormat="1" ht="21" customHeight="1" x14ac:dyDescent="0.35">
      <c r="A46" s="19">
        <v>25</v>
      </c>
      <c r="B46" s="20">
        <v>1</v>
      </c>
      <c r="C46" s="20" t="s">
        <v>51</v>
      </c>
      <c r="D46" s="23"/>
      <c r="E46" s="21"/>
      <c r="F46" s="21"/>
      <c r="G46" s="22">
        <v>0</v>
      </c>
      <c r="H46" s="22">
        <v>0</v>
      </c>
      <c r="I46" s="22">
        <v>0</v>
      </c>
      <c r="J46" s="22"/>
      <c r="K46" s="22">
        <v>0</v>
      </c>
      <c r="L46" s="22">
        <v>0</v>
      </c>
      <c r="M46" s="22">
        <v>0</v>
      </c>
      <c r="N46" s="18">
        <v>200000</v>
      </c>
      <c r="O46" s="26">
        <f t="shared" ref="O46:O57" si="18">SUM(G46:N46)</f>
        <v>200000</v>
      </c>
      <c r="P46" s="12" t="s">
        <v>76</v>
      </c>
      <c r="Q46" s="31"/>
      <c r="R46" s="36">
        <f>+O46</f>
        <v>200000</v>
      </c>
      <c r="S46" s="40"/>
    </row>
    <row r="47" spans="1:19" ht="24" customHeight="1" x14ac:dyDescent="0.35">
      <c r="A47" s="19">
        <v>26</v>
      </c>
      <c r="B47" s="20">
        <v>2</v>
      </c>
      <c r="C47" s="20" t="s">
        <v>52</v>
      </c>
      <c r="D47" s="28"/>
      <c r="E47" s="21"/>
      <c r="F47" s="21"/>
      <c r="G47" s="22">
        <v>0</v>
      </c>
      <c r="H47" s="22">
        <v>0</v>
      </c>
      <c r="I47" s="22">
        <v>350000</v>
      </c>
      <c r="J47" s="22"/>
      <c r="K47" s="22">
        <v>0</v>
      </c>
      <c r="L47" s="22">
        <v>0</v>
      </c>
      <c r="M47" s="22">
        <v>0</v>
      </c>
      <c r="N47" s="22">
        <v>0</v>
      </c>
      <c r="O47" s="26">
        <f t="shared" si="18"/>
        <v>350000</v>
      </c>
      <c r="P47" s="12" t="s">
        <v>76</v>
      </c>
      <c r="Q47" s="31"/>
      <c r="R47" s="36">
        <f>+O47</f>
        <v>350000</v>
      </c>
      <c r="S47" s="38"/>
    </row>
    <row r="48" spans="1:19" s="25" customFormat="1" ht="21" customHeight="1" x14ac:dyDescent="0.35">
      <c r="A48" s="19">
        <v>27</v>
      </c>
      <c r="B48" s="24">
        <v>3</v>
      </c>
      <c r="C48" s="24" t="s">
        <v>53</v>
      </c>
      <c r="D48" s="17"/>
      <c r="E48" s="27"/>
      <c r="F48" s="27"/>
      <c r="G48" s="18">
        <v>0</v>
      </c>
      <c r="H48" s="18">
        <v>0</v>
      </c>
      <c r="I48" s="18">
        <v>150000</v>
      </c>
      <c r="J48" s="18"/>
      <c r="K48" s="18">
        <v>0</v>
      </c>
      <c r="L48" s="18">
        <v>0</v>
      </c>
      <c r="M48" s="18">
        <v>0</v>
      </c>
      <c r="N48" s="18">
        <v>0</v>
      </c>
      <c r="O48" s="26">
        <f t="shared" si="18"/>
        <v>150000</v>
      </c>
      <c r="P48" s="12" t="s">
        <v>76</v>
      </c>
      <c r="Q48" s="31"/>
      <c r="R48" s="36">
        <f>+O48</f>
        <v>150000</v>
      </c>
      <c r="S48" s="40"/>
    </row>
    <row r="49" spans="1:19" s="25" customFormat="1" ht="21" customHeight="1" x14ac:dyDescent="0.35">
      <c r="A49" s="19">
        <v>28</v>
      </c>
      <c r="B49" s="24">
        <v>3</v>
      </c>
      <c r="C49" s="24" t="s">
        <v>54</v>
      </c>
      <c r="D49" s="17"/>
      <c r="E49" s="27"/>
      <c r="F49" s="27"/>
      <c r="G49" s="18">
        <v>0</v>
      </c>
      <c r="H49" s="18">
        <v>0</v>
      </c>
      <c r="I49" s="18">
        <v>192700</v>
      </c>
      <c r="J49" s="18"/>
      <c r="K49" s="18">
        <v>0</v>
      </c>
      <c r="L49" s="18">
        <v>0</v>
      </c>
      <c r="M49" s="18">
        <v>0</v>
      </c>
      <c r="N49" s="18">
        <v>0</v>
      </c>
      <c r="O49" s="26">
        <f t="shared" si="18"/>
        <v>192700</v>
      </c>
      <c r="P49" s="12" t="s">
        <v>76</v>
      </c>
      <c r="Q49" s="31"/>
      <c r="R49" s="36">
        <f>+O49</f>
        <v>192700</v>
      </c>
      <c r="S49" s="40"/>
    </row>
    <row r="50" spans="1:19" s="25" customFormat="1" ht="21" customHeight="1" x14ac:dyDescent="0.35">
      <c r="A50" s="19">
        <v>29</v>
      </c>
      <c r="B50" s="24">
        <v>4</v>
      </c>
      <c r="C50" s="24" t="s">
        <v>55</v>
      </c>
      <c r="D50" s="17"/>
      <c r="E50" s="27"/>
      <c r="F50" s="27"/>
      <c r="G50" s="18">
        <v>0</v>
      </c>
      <c r="H50" s="18">
        <v>0</v>
      </c>
      <c r="I50" s="18">
        <v>440000</v>
      </c>
      <c r="J50" s="18"/>
      <c r="K50" s="18">
        <v>0</v>
      </c>
      <c r="L50" s="18">
        <v>0</v>
      </c>
      <c r="M50" s="18">
        <v>0</v>
      </c>
      <c r="N50" s="18">
        <v>0</v>
      </c>
      <c r="O50" s="26">
        <f t="shared" si="18"/>
        <v>440000</v>
      </c>
      <c r="P50" s="12" t="s">
        <v>76</v>
      </c>
      <c r="Q50" s="31"/>
      <c r="R50" s="36">
        <f>+O50</f>
        <v>440000</v>
      </c>
      <c r="S50" s="40"/>
    </row>
    <row r="51" spans="1:19" s="25" customFormat="1" ht="21" customHeight="1" x14ac:dyDescent="0.35">
      <c r="A51" s="19">
        <v>30</v>
      </c>
      <c r="B51" s="24">
        <v>5</v>
      </c>
      <c r="C51" s="24" t="s">
        <v>56</v>
      </c>
      <c r="D51" s="17"/>
      <c r="E51" s="27"/>
      <c r="F51" s="27"/>
      <c r="G51" s="18">
        <v>0</v>
      </c>
      <c r="H51" s="18">
        <v>0</v>
      </c>
      <c r="I51" s="18">
        <v>40000</v>
      </c>
      <c r="J51" s="18"/>
      <c r="K51" s="18">
        <v>0</v>
      </c>
      <c r="L51" s="18">
        <v>0</v>
      </c>
      <c r="M51" s="18">
        <v>0</v>
      </c>
      <c r="N51" s="18">
        <v>0</v>
      </c>
      <c r="O51" s="26">
        <f t="shared" si="18"/>
        <v>40000</v>
      </c>
      <c r="P51" s="12" t="s">
        <v>75</v>
      </c>
      <c r="Q51" s="31">
        <f>+O51</f>
        <v>40000</v>
      </c>
      <c r="R51" s="35"/>
      <c r="S51" s="40"/>
    </row>
    <row r="52" spans="1:19" s="25" customFormat="1" ht="21" customHeight="1" x14ac:dyDescent="0.35">
      <c r="A52" s="19">
        <v>31</v>
      </c>
      <c r="B52" s="24">
        <v>6</v>
      </c>
      <c r="C52" s="24" t="s">
        <v>57</v>
      </c>
      <c r="D52" s="17"/>
      <c r="E52" s="27"/>
      <c r="F52" s="27"/>
      <c r="G52" s="18">
        <v>0</v>
      </c>
      <c r="H52" s="18">
        <v>0</v>
      </c>
      <c r="I52" s="18">
        <v>0</v>
      </c>
      <c r="J52" s="18"/>
      <c r="K52" s="18">
        <v>40000</v>
      </c>
      <c r="L52" s="18">
        <v>0</v>
      </c>
      <c r="M52" s="18">
        <v>0</v>
      </c>
      <c r="N52" s="18">
        <v>0</v>
      </c>
      <c r="O52" s="26">
        <f t="shared" si="18"/>
        <v>40000</v>
      </c>
      <c r="P52" s="12" t="s">
        <v>75</v>
      </c>
      <c r="Q52" s="31">
        <f>+O52</f>
        <v>40000</v>
      </c>
      <c r="R52" s="35"/>
      <c r="S52" s="40"/>
    </row>
    <row r="53" spans="1:19" s="25" customFormat="1" ht="21" customHeight="1" x14ac:dyDescent="0.35">
      <c r="A53" s="19">
        <v>32</v>
      </c>
      <c r="B53" s="24">
        <v>7</v>
      </c>
      <c r="C53" s="24" t="s">
        <v>58</v>
      </c>
      <c r="D53" s="17"/>
      <c r="E53" s="27"/>
      <c r="F53" s="27"/>
      <c r="G53" s="18">
        <v>0</v>
      </c>
      <c r="H53" s="18">
        <v>0</v>
      </c>
      <c r="I53" s="18">
        <v>82000</v>
      </c>
      <c r="J53" s="18"/>
      <c r="K53" s="18">
        <v>0</v>
      </c>
      <c r="L53" s="18">
        <v>0</v>
      </c>
      <c r="M53" s="18">
        <v>0</v>
      </c>
      <c r="N53" s="18">
        <v>0</v>
      </c>
      <c r="O53" s="26">
        <f t="shared" si="18"/>
        <v>82000</v>
      </c>
      <c r="P53" s="12" t="s">
        <v>75</v>
      </c>
      <c r="Q53" s="31">
        <f>+O53</f>
        <v>82000</v>
      </c>
      <c r="R53" s="35"/>
      <c r="S53" s="40"/>
    </row>
    <row r="54" spans="1:19" s="25" customFormat="1" ht="21" customHeight="1" x14ac:dyDescent="0.35">
      <c r="A54" s="19">
        <v>33</v>
      </c>
      <c r="B54" s="24">
        <v>8</v>
      </c>
      <c r="C54" s="24" t="s">
        <v>59</v>
      </c>
      <c r="D54" s="17"/>
      <c r="E54" s="27"/>
      <c r="F54" s="27"/>
      <c r="G54" s="18">
        <v>0</v>
      </c>
      <c r="H54" s="18">
        <v>0</v>
      </c>
      <c r="I54" s="18">
        <v>18050</v>
      </c>
      <c r="J54" s="18"/>
      <c r="K54" s="18">
        <v>0</v>
      </c>
      <c r="L54" s="18">
        <v>0</v>
      </c>
      <c r="M54" s="18">
        <v>0</v>
      </c>
      <c r="N54" s="18">
        <v>0</v>
      </c>
      <c r="O54" s="26">
        <f t="shared" si="18"/>
        <v>18050</v>
      </c>
      <c r="P54" s="12" t="s">
        <v>75</v>
      </c>
      <c r="Q54" s="31">
        <f>+O54</f>
        <v>18050</v>
      </c>
      <c r="R54" s="35"/>
      <c r="S54" s="40"/>
    </row>
    <row r="55" spans="1:19" s="25" customFormat="1" ht="21" customHeight="1" x14ac:dyDescent="0.35">
      <c r="A55" s="19">
        <v>34</v>
      </c>
      <c r="B55" s="24">
        <v>9</v>
      </c>
      <c r="C55" s="24" t="s">
        <v>60</v>
      </c>
      <c r="D55" s="17"/>
      <c r="E55" s="27"/>
      <c r="F55" s="27"/>
      <c r="G55" s="18">
        <v>0</v>
      </c>
      <c r="H55" s="18">
        <v>0</v>
      </c>
      <c r="I55" s="18">
        <v>18050</v>
      </c>
      <c r="J55" s="18"/>
      <c r="K55" s="18">
        <v>0</v>
      </c>
      <c r="L55" s="18">
        <v>0</v>
      </c>
      <c r="M55" s="18">
        <v>0</v>
      </c>
      <c r="N55" s="18">
        <v>0</v>
      </c>
      <c r="O55" s="26">
        <f t="shared" si="18"/>
        <v>18050</v>
      </c>
      <c r="P55" s="12" t="s">
        <v>74</v>
      </c>
      <c r="Q55" s="31"/>
      <c r="R55" s="35"/>
      <c r="S55" s="40"/>
    </row>
    <row r="56" spans="1:19" s="25" customFormat="1" ht="21" customHeight="1" x14ac:dyDescent="0.35">
      <c r="A56" s="19">
        <v>35</v>
      </c>
      <c r="B56" s="24">
        <v>19</v>
      </c>
      <c r="C56" s="24" t="s">
        <v>61</v>
      </c>
      <c r="D56" s="17"/>
      <c r="E56" s="27"/>
      <c r="F56" s="27"/>
      <c r="G56" s="18">
        <v>0</v>
      </c>
      <c r="H56" s="18">
        <v>0</v>
      </c>
      <c r="I56" s="18">
        <v>20000</v>
      </c>
      <c r="J56" s="18"/>
      <c r="K56" s="18">
        <v>0</v>
      </c>
      <c r="L56" s="18">
        <v>0</v>
      </c>
      <c r="M56" s="18">
        <v>0</v>
      </c>
      <c r="N56" s="18">
        <v>0</v>
      </c>
      <c r="O56" s="26">
        <f t="shared" si="18"/>
        <v>20000</v>
      </c>
      <c r="P56" s="12" t="s">
        <v>76</v>
      </c>
      <c r="Q56" s="31"/>
      <c r="R56" s="36">
        <f>+O56</f>
        <v>20000</v>
      </c>
      <c r="S56" s="40"/>
    </row>
    <row r="57" spans="1:19" ht="24" customHeight="1" x14ac:dyDescent="0.35">
      <c r="A57" s="19">
        <v>36</v>
      </c>
      <c r="B57" s="20">
        <v>11</v>
      </c>
      <c r="C57" s="20" t="s">
        <v>62</v>
      </c>
      <c r="D57" s="28"/>
      <c r="E57" s="21"/>
      <c r="F57" s="21"/>
      <c r="G57" s="22">
        <v>0</v>
      </c>
      <c r="H57" s="22">
        <v>0</v>
      </c>
      <c r="I57" s="22">
        <v>209420</v>
      </c>
      <c r="J57" s="22"/>
      <c r="K57" s="22">
        <v>0</v>
      </c>
      <c r="L57" s="22">
        <v>0</v>
      </c>
      <c r="M57" s="22">
        <v>0</v>
      </c>
      <c r="N57" s="22">
        <v>0</v>
      </c>
      <c r="O57" s="26">
        <f t="shared" si="18"/>
        <v>209420</v>
      </c>
      <c r="P57" s="12" t="s">
        <v>76</v>
      </c>
      <c r="Q57" s="31"/>
      <c r="R57" s="36">
        <f>+O57</f>
        <v>209420</v>
      </c>
      <c r="S57" s="38"/>
    </row>
    <row r="58" spans="1:19" x14ac:dyDescent="0.35">
      <c r="A58" s="90" t="s">
        <v>23</v>
      </c>
      <c r="B58" s="91"/>
      <c r="C58" s="91"/>
      <c r="D58" s="91"/>
      <c r="E58" s="91"/>
      <c r="F58" s="92"/>
      <c r="G58" s="14">
        <f>SUM(G59:G62)</f>
        <v>0</v>
      </c>
      <c r="H58" s="14">
        <f t="shared" ref="H58:O58" si="19">SUM(H59:H62)</f>
        <v>0</v>
      </c>
      <c r="I58" s="14">
        <f t="shared" si="19"/>
        <v>272200</v>
      </c>
      <c r="J58" s="14">
        <f t="shared" si="19"/>
        <v>0</v>
      </c>
      <c r="K58" s="14">
        <f t="shared" si="19"/>
        <v>0</v>
      </c>
      <c r="L58" s="14">
        <f t="shared" si="19"/>
        <v>0</v>
      </c>
      <c r="M58" s="14">
        <f t="shared" si="19"/>
        <v>0</v>
      </c>
      <c r="N58" s="14">
        <f t="shared" si="19"/>
        <v>0</v>
      </c>
      <c r="O58" s="14">
        <f t="shared" si="19"/>
        <v>272200</v>
      </c>
      <c r="Q58" s="32"/>
      <c r="R58" s="33"/>
      <c r="S58" s="38"/>
    </row>
    <row r="59" spans="1:19" s="25" customFormat="1" ht="21" customHeight="1" x14ac:dyDescent="0.35">
      <c r="A59" s="19">
        <v>37</v>
      </c>
      <c r="B59" s="20">
        <v>1</v>
      </c>
      <c r="C59" s="20" t="s">
        <v>33</v>
      </c>
      <c r="D59" s="23"/>
      <c r="E59" s="21"/>
      <c r="F59" s="21"/>
      <c r="G59" s="22">
        <v>0</v>
      </c>
      <c r="H59" s="22">
        <v>0</v>
      </c>
      <c r="I59" s="22">
        <v>32300</v>
      </c>
      <c r="J59" s="22"/>
      <c r="K59" s="22">
        <v>0</v>
      </c>
      <c r="L59" s="22">
        <v>0</v>
      </c>
      <c r="M59" s="22">
        <v>0</v>
      </c>
      <c r="N59" s="18">
        <v>0</v>
      </c>
      <c r="O59" s="26">
        <f>SUM(G59:N59)</f>
        <v>32300</v>
      </c>
      <c r="P59" s="12" t="s">
        <v>76</v>
      </c>
      <c r="Q59" s="31"/>
      <c r="R59" s="36">
        <f>+O59</f>
        <v>32300</v>
      </c>
      <c r="S59" s="40"/>
    </row>
    <row r="60" spans="1:19" ht="24" customHeight="1" x14ac:dyDescent="0.35">
      <c r="A60" s="19">
        <v>38</v>
      </c>
      <c r="B60" s="20">
        <v>2</v>
      </c>
      <c r="C60" s="20" t="s">
        <v>34</v>
      </c>
      <c r="D60" s="28"/>
      <c r="E60" s="21"/>
      <c r="F60" s="21"/>
      <c r="G60" s="22">
        <v>0</v>
      </c>
      <c r="H60" s="22">
        <v>0</v>
      </c>
      <c r="I60" s="22">
        <v>56500</v>
      </c>
      <c r="J60" s="22"/>
      <c r="K60" s="22">
        <v>0</v>
      </c>
      <c r="L60" s="22">
        <v>0</v>
      </c>
      <c r="M60" s="22">
        <v>0</v>
      </c>
      <c r="N60" s="22">
        <v>0</v>
      </c>
      <c r="O60" s="26">
        <f t="shared" ref="O60:O62" si="20">SUM(G60:N60)</f>
        <v>56500</v>
      </c>
      <c r="P60" s="12" t="s">
        <v>76</v>
      </c>
      <c r="Q60" s="31"/>
      <c r="R60" s="36">
        <f>+O60</f>
        <v>56500</v>
      </c>
      <c r="S60" s="38"/>
    </row>
    <row r="61" spans="1:19" s="25" customFormat="1" ht="21" customHeight="1" x14ac:dyDescent="0.35">
      <c r="A61" s="19">
        <v>39</v>
      </c>
      <c r="B61" s="24">
        <v>3</v>
      </c>
      <c r="C61" s="24" t="s">
        <v>35</v>
      </c>
      <c r="D61" s="17"/>
      <c r="E61" s="27"/>
      <c r="F61" s="27"/>
      <c r="G61" s="18">
        <v>0</v>
      </c>
      <c r="H61" s="18">
        <v>0</v>
      </c>
      <c r="I61" s="18">
        <v>123400</v>
      </c>
      <c r="J61" s="18"/>
      <c r="K61" s="18">
        <v>0</v>
      </c>
      <c r="L61" s="18">
        <v>0</v>
      </c>
      <c r="M61" s="18">
        <v>0</v>
      </c>
      <c r="N61" s="18">
        <v>0</v>
      </c>
      <c r="O61" s="26">
        <f t="shared" si="20"/>
        <v>123400</v>
      </c>
      <c r="P61" s="12" t="s">
        <v>76</v>
      </c>
      <c r="Q61" s="31"/>
      <c r="R61" s="37">
        <f>+O61</f>
        <v>123400</v>
      </c>
      <c r="S61" s="40"/>
    </row>
    <row r="62" spans="1:19" s="25" customFormat="1" ht="21" customHeight="1" x14ac:dyDescent="0.35">
      <c r="A62" s="19">
        <v>40</v>
      </c>
      <c r="B62" s="24">
        <v>4</v>
      </c>
      <c r="C62" s="24" t="s">
        <v>36</v>
      </c>
      <c r="D62" s="17"/>
      <c r="E62" s="27"/>
      <c r="F62" s="27"/>
      <c r="G62" s="18">
        <v>0</v>
      </c>
      <c r="H62" s="18">
        <v>0</v>
      </c>
      <c r="I62" s="18">
        <v>60000</v>
      </c>
      <c r="J62" s="18"/>
      <c r="K62" s="18">
        <v>0</v>
      </c>
      <c r="L62" s="18">
        <v>0</v>
      </c>
      <c r="M62" s="18">
        <v>0</v>
      </c>
      <c r="N62" s="18">
        <v>0</v>
      </c>
      <c r="O62" s="26">
        <f t="shared" si="20"/>
        <v>60000</v>
      </c>
      <c r="P62" s="12" t="s">
        <v>76</v>
      </c>
      <c r="Q62" s="31"/>
      <c r="R62" s="36">
        <f>+O62</f>
        <v>60000</v>
      </c>
      <c r="S62" s="40"/>
    </row>
  </sheetData>
  <autoFilter ref="A5:S62" xr:uid="{0844BC0B-A6FA-42D3-A18D-ADF7A3C53295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6">
    <mergeCell ref="A9:F9"/>
    <mergeCell ref="A1:O1"/>
    <mergeCell ref="A2:O2"/>
    <mergeCell ref="A3:O3"/>
    <mergeCell ref="G5:O5"/>
    <mergeCell ref="A8:F8"/>
    <mergeCell ref="K6:L6"/>
    <mergeCell ref="M6:M7"/>
    <mergeCell ref="N6:N7"/>
    <mergeCell ref="O6:O7"/>
    <mergeCell ref="G6:H6"/>
    <mergeCell ref="I6:J6"/>
    <mergeCell ref="A5:F7"/>
    <mergeCell ref="A10:F10"/>
    <mergeCell ref="A11:F11"/>
    <mergeCell ref="A12:F12"/>
    <mergeCell ref="A13:F13"/>
    <mergeCell ref="A58:F58"/>
    <mergeCell ref="A43:F43"/>
    <mergeCell ref="A45:F45"/>
    <mergeCell ref="A17:F17"/>
    <mergeCell ref="A18:F18"/>
    <mergeCell ref="A23:F23"/>
    <mergeCell ref="A14:F14"/>
    <mergeCell ref="A15:F15"/>
    <mergeCell ref="A36:F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4" firstPageNumber="21" fitToHeight="0" orientation="landscape" useFirstPageNumber="1" horizontalDpi="4294967293" r:id="rId1"/>
  <rowBreaks count="1" manualBreakCount="1">
    <brk id="35" max="19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12</vt:i4>
      </vt:variant>
    </vt:vector>
  </HeadingPairs>
  <TitlesOfParts>
    <vt:vector size="18" baseType="lpstr">
      <vt:lpstr>งบเพิ่ม 66</vt:lpstr>
      <vt:lpstr>งบเพิ่ม 65 แผน (ใช้) (3)</vt:lpstr>
      <vt:lpstr>งบเพิ่ม 65 แผน (ใช้) (2)</vt:lpstr>
      <vt:lpstr>งบเพิ่ม 65 แผน (ใช้)</vt:lpstr>
      <vt:lpstr>งบเพิ่ม 65 แผน (2)</vt:lpstr>
      <vt:lpstr>งบเพิ่ม 65 แผน</vt:lpstr>
      <vt:lpstr>'งบเพิ่ม 65 แผน'!Print_Area</vt:lpstr>
      <vt:lpstr>'งบเพิ่ม 65 แผน (2)'!Print_Area</vt:lpstr>
      <vt:lpstr>'งบเพิ่ม 65 แผน (ใช้)'!Print_Area</vt:lpstr>
      <vt:lpstr>'งบเพิ่ม 65 แผน (ใช้) (2)'!Print_Area</vt:lpstr>
      <vt:lpstr>'งบเพิ่ม 65 แผน (ใช้) (3)'!Print_Area</vt:lpstr>
      <vt:lpstr>'งบเพิ่ม 66'!Print_Area</vt:lpstr>
      <vt:lpstr>'งบเพิ่ม 65 แผน'!Print_Titles</vt:lpstr>
      <vt:lpstr>'งบเพิ่ม 65 แผน (2)'!Print_Titles</vt:lpstr>
      <vt:lpstr>'งบเพิ่ม 65 แผน (ใช้)'!Print_Titles</vt:lpstr>
      <vt:lpstr>'งบเพิ่ม 65 แผน (ใช้) (2)'!Print_Titles</vt:lpstr>
      <vt:lpstr>'งบเพิ่ม 65 แผน (ใช้) (3)'!Print_Titles</vt:lpstr>
      <vt:lpstr>'งบเพิ่ม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Aisoon Jitkasae</dc:creator>
  <cp:lastModifiedBy>Plan-ARU</cp:lastModifiedBy>
  <cp:lastPrinted>2022-06-23T02:36:49Z</cp:lastPrinted>
  <dcterms:created xsi:type="dcterms:W3CDTF">2020-07-03T07:21:58Z</dcterms:created>
  <dcterms:modified xsi:type="dcterms:W3CDTF">2022-11-04T07:56:35Z</dcterms:modified>
</cp:coreProperties>
</file>